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4935" windowWidth="15330" windowHeight="4965" activeTab="1"/>
  </bookViews>
  <sheets>
    <sheet name="Fiche de renseignements compéti" sheetId="16" r:id="rId1"/>
    <sheet name="grille" sheetId="9" r:id="rId2"/>
    <sheet name="Poule masculine" sheetId="21" r:id="rId3"/>
    <sheet name="Poules Féminine" sheetId="26" r:id="rId4"/>
    <sheet name="Feuil2" sheetId="2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_eqr1">'[1]Fiche de renseignements compéti'!$B$14</definedName>
    <definedName name="___eqr2">'[1]Fiche de renseignements compéti'!$B$15</definedName>
    <definedName name="___eqr3">'[1]Fiche de renseignements compéti'!$B$16</definedName>
    <definedName name="___res109">[1]grille!$S$14</definedName>
    <definedName name="___res113">[1]grille!$S$17</definedName>
    <definedName name="___res114">[1]grille!$S$16</definedName>
    <definedName name="___res123">[1]grille!$S$20</definedName>
    <definedName name="___res124">[1]grille!$S$19</definedName>
    <definedName name="___res135">[1]grille!$S$25</definedName>
    <definedName name="___res143">[1]grille!$S$15</definedName>
    <definedName name="___res144">[1]grille!$S$18</definedName>
    <definedName name="__eqr1">'[1]Fiche de renseignements compéti'!$B$14</definedName>
    <definedName name="__eqr2">'[1]Fiche de renseignements compéti'!$B$15</definedName>
    <definedName name="__eqr3">'[1]Fiche de renseignements compéti'!$B$16</definedName>
    <definedName name="__eqr4">'[1]Fiche de renseignements compéti'!$B$17</definedName>
    <definedName name="__res109">[1]grille!$S$14</definedName>
    <definedName name="__res113">[1]grille!$S$17</definedName>
    <definedName name="__res114">[1]grille!$S$16</definedName>
    <definedName name="__res123">[1]grille!$S$20</definedName>
    <definedName name="__res124">[1]grille!$S$19</definedName>
    <definedName name="__res135">[1]grille!$S$25</definedName>
    <definedName name="__res143">[1]grille!$S$15</definedName>
    <definedName name="__res144">[1]grille!$S$18</definedName>
    <definedName name="_eqr1" localSheetId="3">'[2]Fiche de renseignements compéti'!$B$14</definedName>
    <definedName name="_eqr1">'[1]Fiche de renseignements compéti'!$B$14</definedName>
    <definedName name="_eqr2" localSheetId="3">'[2]Fiche de renseignements compéti'!$B$15</definedName>
    <definedName name="_eqr2">'[1]Fiche de renseignements compéti'!$B$15</definedName>
    <definedName name="_eqr3" localSheetId="3">'[2]Fiche de renseignements compéti'!$B$16</definedName>
    <definedName name="_eqr3">'[1]Fiche de renseignements compéti'!$B$16</definedName>
    <definedName name="_eqr4" localSheetId="3">'[2]Fiche de renseignements compéti'!$B$17</definedName>
    <definedName name="_eqr4">'[1]Fiche de renseignements compéti'!$B$17</definedName>
    <definedName name="_eqr5" localSheetId="3">'[2]Fiche de renseignements compéti'!$B$18</definedName>
    <definedName name="_eqr5">'[1]Fiche de renseignements compéti'!$B$18</definedName>
    <definedName name="_eqr6" localSheetId="3">'[2]Fiche de renseignements compéti'!$B$19</definedName>
    <definedName name="_eqr6">'[1]Fiche de renseignements compéti'!$B$19</definedName>
    <definedName name="_pa1">'Fiche de renseignements compéti'!$B$19</definedName>
    <definedName name="_pa5">'Fiche de renseignements compéti'!$B$20</definedName>
    <definedName name="_pa9">'Fiche de renseignements compéti'!$B$21</definedName>
    <definedName name="_pb10">'Fiche de renseignements compéti'!$B$26</definedName>
    <definedName name="_pb2">'Fiche de renseignements compéti'!$B$24</definedName>
    <definedName name="_pb6">'Fiche de renseignements compéti'!$B$25</definedName>
    <definedName name="_pc11">'Fiche de renseignements compéti'!$B$32</definedName>
    <definedName name="_pc3">'Fiche de renseignements compéti'!$B$30</definedName>
    <definedName name="_pc7">'Fiche de renseignements compéti'!$B$31</definedName>
    <definedName name="_pd12">'Fiche de renseignements compéti'!$B$38</definedName>
    <definedName name="_pd4">'Fiche de renseignements compéti'!$B$36</definedName>
    <definedName name="_pd8">'Fiche de renseignements compéti'!$B$37</definedName>
    <definedName name="_res109" localSheetId="3">[2]Grille!$S$14</definedName>
    <definedName name="_res109">[1]grille!$S$14</definedName>
    <definedName name="_res113" localSheetId="3">[2]Grille!$S$17</definedName>
    <definedName name="_res113">[1]grille!$S$17</definedName>
    <definedName name="_res114" localSheetId="3">[2]Grille!$S$16</definedName>
    <definedName name="_res114">[1]grille!$S$16</definedName>
    <definedName name="_res123" localSheetId="3">[2]Grille!$S$20</definedName>
    <definedName name="_res123">[1]grille!$S$20</definedName>
    <definedName name="_res124" localSheetId="3">[2]Grille!$S$19</definedName>
    <definedName name="_res124">[1]grille!$S$19</definedName>
    <definedName name="_res129">[3]Grille!$S$27</definedName>
    <definedName name="_res130">[3]Grille!$S$29</definedName>
    <definedName name="_res135" localSheetId="3">[2]Grille!$S$25</definedName>
    <definedName name="_res135">[1]grille!$S$25</definedName>
    <definedName name="_res143" localSheetId="3">[2]Grille!$S$15</definedName>
    <definedName name="_res143">[1]grille!$S$15</definedName>
    <definedName name="_res144" localSheetId="3">[2]Grille!$S$18</definedName>
    <definedName name="_res144">[1]grille!$S$18</definedName>
    <definedName name="_res145" localSheetId="3">[2]Grille!#REF!</definedName>
    <definedName name="_res145">[1]grille!#REF!</definedName>
    <definedName name="catégorie" localSheetId="2">'[1]Fiche de renseignements compéti'!$C$5</definedName>
    <definedName name="catégorie" localSheetId="3">'[2]Fiche de renseignements compéti'!$C$5</definedName>
    <definedName name="catégorie">'Fiche de renseignements compéti'!$C$5</definedName>
    <definedName name="cr">'[1]Fiche de renseignements compéti'!$B$17</definedName>
    <definedName name="crf">'[2]Fiche de renseignements compéti'!$B$16</definedName>
    <definedName name="date" localSheetId="2">'[1]Fiche de renseignements compéti'!$C$6</definedName>
    <definedName name="date" localSheetId="3">'[2]Fiche de renseignements compéti'!$C$6</definedName>
    <definedName name="date">'Fiche de renseignements compéti'!$C$6</definedName>
    <definedName name="durée1" localSheetId="2">'[1]Fiche de renseignements compéti'!$C$9</definedName>
    <definedName name="durée1" localSheetId="3">'[2]Fiche de renseignements compéti'!$C$9</definedName>
    <definedName name="durée1">'Fiche de renseignements compéti'!$C$9</definedName>
    <definedName name="durée2" localSheetId="3">'[2]Fiche de renseignements compéti'!$C$11</definedName>
    <definedName name="durée2">'Fiche de renseignements compéti'!$C$9</definedName>
    <definedName name="dureedesmatch2" localSheetId="3">'[2]Fiche de renseignements compéti'!$C$10</definedName>
    <definedName name="dureedesmatch2">'[1]Fiche de renseignements compéti'!$C$10</definedName>
    <definedName name="duréematch" localSheetId="2">'[1]Fiche de renseignements compéti'!$C$8</definedName>
    <definedName name="duréematch" localSheetId="3">'[2]Fiche de renseignements compéti'!$C$8</definedName>
    <definedName name="duréematch">'Fiche de renseignements compéti'!$C$8</definedName>
    <definedName name="e3c">#REF!</definedName>
    <definedName name="e3d">#REF!</definedName>
    <definedName name="e4x">#REF!</definedName>
    <definedName name="Equipes">#REF!</definedName>
    <definedName name="etiquette">#REF!</definedName>
    <definedName name="f_151">#REF!</definedName>
    <definedName name="f_152">#REF!</definedName>
    <definedName name="f_191">#REF!</definedName>
    <definedName name="f_192">#REF!</definedName>
    <definedName name="f_1e">#REF!</definedName>
    <definedName name="f_1f">#REF!</definedName>
    <definedName name="f_1f1">#REF!</definedName>
    <definedName name="f_1f2">#REF!</definedName>
    <definedName name="f_251">#REF!</definedName>
    <definedName name="f_252">#REF!</definedName>
    <definedName name="f_291">#REF!</definedName>
    <definedName name="f_292">#REF!</definedName>
    <definedName name="f_2e">#REF!</definedName>
    <definedName name="f_2f">#REF!</definedName>
    <definedName name="f_2f1">#REF!</definedName>
    <definedName name="f_2f2">#REF!</definedName>
    <definedName name="f_3e">#REF!</definedName>
    <definedName name="f_3f">#REF!</definedName>
    <definedName name="f_3g">#REF!</definedName>
    <definedName name="f_4g">#REF!</definedName>
    <definedName name="f1_1x">#REF!</definedName>
    <definedName name="f1_2g">#REF!</definedName>
    <definedName name="f2_1g">#REF!</definedName>
    <definedName name="f2_1y">#REF!</definedName>
    <definedName name="f3a">#REF!</definedName>
    <definedName name="f3b">#REF!</definedName>
    <definedName name="f4y">#REF!</definedName>
    <definedName name="féminine">'[2]Fiche de renseignements compéti'!$C$5</definedName>
    <definedName name="g2x">#REF!</definedName>
    <definedName name="g2y">#REF!</definedName>
    <definedName name="g3x">#REF!</definedName>
    <definedName name="g3y">#REF!</definedName>
    <definedName name="_xlnm.Print_Titles" localSheetId="1">grille!$1:$8</definedName>
    <definedName name="lieu" localSheetId="2">'[1]Fiche de renseignements compéti'!$C$7</definedName>
    <definedName name="lieu" localSheetId="3">'[2]Fiche de renseignements compéti'!$C$7</definedName>
    <definedName name="lieu">'Fiche de renseignements compéti'!$C$7</definedName>
    <definedName name="m10b">#REF!</definedName>
    <definedName name="m10n">#REF!</definedName>
    <definedName name="m11b">#REF!</definedName>
    <definedName name="M11N">#REF!</definedName>
    <definedName name="m12b">#REF!</definedName>
    <definedName name="m12n">#REF!</definedName>
    <definedName name="m13b">#REF!</definedName>
    <definedName name="m13n">#REF!</definedName>
    <definedName name="m14b">#REF!</definedName>
    <definedName name="m14n">#REF!</definedName>
    <definedName name="m15b">#REF!</definedName>
    <definedName name="m15n">#REF!</definedName>
    <definedName name="m16b">#REF!</definedName>
    <definedName name="m16n">#REF!</definedName>
    <definedName name="m17b">#REF!</definedName>
    <definedName name="m17n">#REF!</definedName>
    <definedName name="m18b">#REF!</definedName>
    <definedName name="m18n">#REF!</definedName>
    <definedName name="m19b">#REF!</definedName>
    <definedName name="m19n">#REF!</definedName>
    <definedName name="m1b">#REF!</definedName>
    <definedName name="m1n">#REF!</definedName>
    <definedName name="m2_1">[4]poules!$C$21</definedName>
    <definedName name="m2_2">[4]poules!$X$21</definedName>
    <definedName name="m2_3">[4]poules!$P$21</definedName>
    <definedName name="m2_4">[4]poules!$G$21</definedName>
    <definedName name="m2_5">[4]poules!$G$22</definedName>
    <definedName name="m2_6">[4]poules!$P$22</definedName>
    <definedName name="m2_7">[4]poules!$X$22</definedName>
    <definedName name="m2_8">[4]poules!$C$22</definedName>
    <definedName name="m2_g29">[4]poules!$Q$26</definedName>
    <definedName name="m2_g30">[4]poules!$Q$25</definedName>
    <definedName name="m2_g31">[4]poules!$Z$26</definedName>
    <definedName name="m2_g32">[4]poules!$Z$25</definedName>
    <definedName name="m2_g33">[4]poules!$H$30</definedName>
    <definedName name="m2_g34">[4]poules!$H$29</definedName>
    <definedName name="m2_g35">[4]poules!$Z$30</definedName>
    <definedName name="m2_g36">[4]poules!$Z$29</definedName>
    <definedName name="m2_p29">[4]poules!$C$26</definedName>
    <definedName name="m2_p30">[4]poules!$C$25</definedName>
    <definedName name="m2_p31">[4]poules!$H$26</definedName>
    <definedName name="m2_p32">[4]poules!$H$25</definedName>
    <definedName name="m2_p33">[4]poules!$C$30</definedName>
    <definedName name="m2_p34">[4]poules!$C$29</definedName>
    <definedName name="m2_p35">[4]poules!$Q$30</definedName>
    <definedName name="m2_p36">[4]poules!$Q$29</definedName>
    <definedName name="m20b">#REF!</definedName>
    <definedName name="m20n">#REF!</definedName>
    <definedName name="m21b">#REF!</definedName>
    <definedName name="m21n">#REF!</definedName>
    <definedName name="m22b">#REF!</definedName>
    <definedName name="m22n">#REF!</definedName>
    <definedName name="m23b">#REF!</definedName>
    <definedName name="m23n">#REF!</definedName>
    <definedName name="m24b">#REF!</definedName>
    <definedName name="m24n">#REF!</definedName>
    <definedName name="m25b">#REF!</definedName>
    <definedName name="m25n">#REF!</definedName>
    <definedName name="m26b">#REF!</definedName>
    <definedName name="m26n">#REF!</definedName>
    <definedName name="m27b">#REF!</definedName>
    <definedName name="m27n">#REF!</definedName>
    <definedName name="m28b">#REF!</definedName>
    <definedName name="m28n">#REF!</definedName>
    <definedName name="m29b">#REF!</definedName>
    <definedName name="m29n">#REF!</definedName>
    <definedName name="m2a">'[4]Fiche de renseignements compéti'!$B$17</definedName>
    <definedName name="m2b">'[4]Fiche de renseignements compéti'!$B$18</definedName>
    <definedName name="m2c">'[4]Fiche de renseignements compéti'!$B$19</definedName>
    <definedName name="m2d">'[4]Fiche de renseignements compéti'!$B$20</definedName>
    <definedName name="m2e">'[4]Fiche de renseignements compéti'!$B$21</definedName>
    <definedName name="m2f">'[4]Fiche de renseignements compéti'!$B$22</definedName>
    <definedName name="m2g">'[4]Fiche de renseignements compéti'!$B$23</definedName>
    <definedName name="m2h">'[4]Fiche de renseignements compéti'!$B$24</definedName>
    <definedName name="m2n">#REF!</definedName>
    <definedName name="m30b">#REF!</definedName>
    <definedName name="m30n">#REF!</definedName>
    <definedName name="m3b">#REF!</definedName>
    <definedName name="m3n">#REF!</definedName>
    <definedName name="m4b">#REF!</definedName>
    <definedName name="m4n">#REF!</definedName>
    <definedName name="m5b">#REF!</definedName>
    <definedName name="m5n">#REF!</definedName>
    <definedName name="m6b">#REF!</definedName>
    <definedName name="m6n">#REF!</definedName>
    <definedName name="m7b">#REF!</definedName>
    <definedName name="m7n">#REF!</definedName>
    <definedName name="m8b">#REF!</definedName>
    <definedName name="m8n">#REF!</definedName>
    <definedName name="m9b">#REF!</definedName>
    <definedName name="m9n">#REF!</definedName>
    <definedName name="ma2b">#REF!</definedName>
    <definedName name="saison" localSheetId="2">'[1]Fiche de renseignements compéti'!$C$4</definedName>
    <definedName name="saison" localSheetId="3">'[2]Fiche de renseignements compéti'!$C$4</definedName>
    <definedName name="saison">'Fiche de renseignements compéti'!$C$4</definedName>
    <definedName name="Temps2">'Fiche de renseignements compéti'!$C$10</definedName>
    <definedName name="x1a">#REF!</definedName>
    <definedName name="x1b">#REF!</definedName>
    <definedName name="x2a">#REF!</definedName>
    <definedName name="x2b">#REF!</definedName>
    <definedName name="y1c">#REF!</definedName>
    <definedName name="y1d">#REF!</definedName>
    <definedName name="y2c">#REF!</definedName>
    <definedName name="y2d">#REF!</definedName>
    <definedName name="_xlnm.Print_Area" localSheetId="1">grille!$A:$Q</definedName>
    <definedName name="_xlnm.Print_Area" localSheetId="2">'Poule masculine'!$A$1:$AD$19</definedName>
    <definedName name="_xlnm.Print_Area" localSheetId="3">'Poules Féminine'!$A$1:$AD$15</definedName>
  </definedNames>
  <calcPr calcId="125725"/>
</workbook>
</file>

<file path=xl/calcChain.xml><?xml version="1.0" encoding="utf-8"?>
<calcChain xmlns="http://schemas.openxmlformats.org/spreadsheetml/2006/main">
  <c r="K26" i="9"/>
  <c r="K21"/>
  <c r="D21"/>
  <c r="K16"/>
  <c r="D16"/>
  <c r="K13"/>
  <c r="D26"/>
  <c r="P12" i="26"/>
  <c r="Q12"/>
  <c r="Q11"/>
  <c r="P11"/>
  <c r="Q10"/>
  <c r="P10"/>
  <c r="Q9"/>
  <c r="P9"/>
  <c r="Q8"/>
  <c r="P8"/>
  <c r="M11" i="21" l="1"/>
  <c r="L11"/>
  <c r="M10"/>
  <c r="L10"/>
  <c r="M9"/>
  <c r="L9"/>
  <c r="M8"/>
  <c r="L8"/>
  <c r="R28" i="9" l="1"/>
  <c r="S28" s="1"/>
  <c r="C3" i="26"/>
  <c r="C2" i="21"/>
  <c r="C2" i="26"/>
  <c r="R49" i="9"/>
  <c r="S49" s="1"/>
  <c r="R48"/>
  <c r="S48" s="1"/>
  <c r="R47"/>
  <c r="S47" s="1"/>
  <c r="R46"/>
  <c r="S46" s="1"/>
  <c r="R45"/>
  <c r="S45" s="1"/>
  <c r="R44"/>
  <c r="S44" s="1"/>
  <c r="R43"/>
  <c r="S43" s="1"/>
  <c r="R42"/>
  <c r="S42" s="1"/>
  <c r="R41"/>
  <c r="S41" s="1"/>
  <c r="R40"/>
  <c r="S40" s="1"/>
  <c r="R39"/>
  <c r="S39" s="1"/>
  <c r="R38"/>
  <c r="S38" s="1"/>
  <c r="R37"/>
  <c r="S37" s="1"/>
  <c r="R27"/>
  <c r="S27" s="1"/>
  <c r="R29"/>
  <c r="S29" s="1"/>
  <c r="M12" i="26" l="1"/>
  <c r="M10"/>
  <c r="L9"/>
  <c r="L11"/>
  <c r="R12"/>
  <c r="R11"/>
  <c r="R10"/>
  <c r="R9"/>
  <c r="R8"/>
  <c r="R34" i="9"/>
  <c r="S34" s="1"/>
  <c r="R35"/>
  <c r="S35" s="1"/>
  <c r="R36"/>
  <c r="S36" s="1"/>
  <c r="R33"/>
  <c r="S33" s="1"/>
  <c r="M3" i="26"/>
  <c r="M2"/>
  <c r="B33" i="9" l="1"/>
  <c r="B34" s="1"/>
  <c r="B35" s="1"/>
  <c r="B36" s="1"/>
  <c r="B37" s="1"/>
  <c r="B38" s="1"/>
  <c r="B39" s="1"/>
  <c r="B40" l="1"/>
  <c r="B41" s="1"/>
  <c r="B42" s="1"/>
  <c r="B43" s="1"/>
  <c r="B44" s="1"/>
  <c r="B45" s="1"/>
  <c r="B46" s="1"/>
  <c r="B47" s="1"/>
  <c r="C3" i="21"/>
  <c r="R26" i="9"/>
  <c r="S26" s="1"/>
  <c r="R32"/>
  <c r="S32" s="1"/>
  <c r="R10"/>
  <c r="S10" s="1"/>
  <c r="R11"/>
  <c r="S11" s="1"/>
  <c r="D8" i="21" s="1"/>
  <c r="R12" i="9"/>
  <c r="S12" s="1"/>
  <c r="R13"/>
  <c r="S13" s="1"/>
  <c r="R14"/>
  <c r="R15"/>
  <c r="R16"/>
  <c r="S16" s="1"/>
  <c r="R17"/>
  <c r="R18"/>
  <c r="S18" s="1"/>
  <c r="R19"/>
  <c r="S19" s="1"/>
  <c r="R20"/>
  <c r="S20" s="1"/>
  <c r="R21"/>
  <c r="S21" s="1"/>
  <c r="R22"/>
  <c r="S22" s="1"/>
  <c r="R23"/>
  <c r="S23" s="1"/>
  <c r="R24"/>
  <c r="S24" s="1"/>
  <c r="R25"/>
  <c r="S25" s="1"/>
  <c r="R9"/>
  <c r="S9" s="1"/>
  <c r="B48" l="1"/>
  <c r="B49" s="1"/>
  <c r="B50" s="1"/>
  <c r="K11" i="26"/>
  <c r="K12"/>
  <c r="J8"/>
  <c r="J10"/>
  <c r="I9"/>
  <c r="I12"/>
  <c r="H8"/>
  <c r="H11"/>
  <c r="E10"/>
  <c r="E11"/>
  <c r="D8"/>
  <c r="D9"/>
  <c r="I8" i="21"/>
  <c r="I10"/>
  <c r="H9"/>
  <c r="H11"/>
  <c r="G8"/>
  <c r="G11"/>
  <c r="S17" i="9"/>
  <c r="E10" i="21"/>
  <c r="E11"/>
  <c r="D9"/>
  <c r="S15" i="9"/>
  <c r="S14"/>
  <c r="F12" i="26" s="1"/>
  <c r="N9" i="21"/>
  <c r="N10"/>
  <c r="N11"/>
  <c r="N8"/>
  <c r="G9" i="26" l="1"/>
  <c r="N9" s="1"/>
  <c r="G10"/>
  <c r="N10" s="1"/>
  <c r="N12"/>
  <c r="F8"/>
  <c r="N8" s="1"/>
  <c r="F9" i="21"/>
  <c r="J9" s="1"/>
  <c r="F10"/>
  <c r="J10" s="1"/>
  <c r="J8"/>
  <c r="N11" i="26"/>
  <c r="J11" i="21"/>
  <c r="K11" l="1"/>
  <c r="K10"/>
  <c r="K8"/>
  <c r="K9"/>
  <c r="O11" i="26"/>
  <c r="O9"/>
  <c r="O8"/>
  <c r="O10"/>
  <c r="O12"/>
  <c r="M3" i="21"/>
  <c r="M2"/>
  <c r="B10" i="9"/>
  <c r="B11" s="1"/>
  <c r="B12" s="1"/>
  <c r="B13" s="1"/>
  <c r="D5"/>
  <c r="B4"/>
  <c r="M4"/>
  <c r="I2"/>
  <c r="I1"/>
  <c r="B14" l="1"/>
  <c r="B15" s="1"/>
  <c r="B16" s="1"/>
  <c r="B17" s="1"/>
  <c r="B18" s="1"/>
  <c r="B19" s="1"/>
  <c r="B20" s="1"/>
  <c r="B21" s="1"/>
  <c r="B22" l="1"/>
  <c r="B23" s="1"/>
  <c r="B24" s="1"/>
  <c r="B25" s="1"/>
  <c r="B26" s="1"/>
  <c r="B27" s="1"/>
  <c r="B28" s="1"/>
  <c r="B29" s="1"/>
</calcChain>
</file>

<file path=xl/sharedStrings.xml><?xml version="1.0" encoding="utf-8"?>
<sst xmlns="http://schemas.openxmlformats.org/spreadsheetml/2006/main" count="338" uniqueCount="137">
  <si>
    <t>Horaires</t>
  </si>
  <si>
    <t>Noir</t>
  </si>
  <si>
    <t>Blanc</t>
  </si>
  <si>
    <t>Equipes Blanches</t>
  </si>
  <si>
    <t>Equipes Noires</t>
  </si>
  <si>
    <t>Rep</t>
  </si>
  <si>
    <t>N°</t>
  </si>
  <si>
    <t>Coté Gradins au départ</t>
  </si>
  <si>
    <t xml:space="preserve">  Coté vitres au départ</t>
  </si>
  <si>
    <t xml:space="preserve">      Score</t>
  </si>
  <si>
    <t>Jour</t>
  </si>
  <si>
    <t>Samedi</t>
  </si>
  <si>
    <t>Dimanche</t>
  </si>
  <si>
    <t>Aquatiques</t>
  </si>
  <si>
    <t>Res</t>
  </si>
  <si>
    <t>Cl.t</t>
  </si>
  <si>
    <t>Saison</t>
  </si>
  <si>
    <t>Catégorie</t>
  </si>
  <si>
    <t>Date</t>
  </si>
  <si>
    <t>Lieu</t>
  </si>
  <si>
    <t xml:space="preserve">Durée des matchs </t>
  </si>
  <si>
    <t>Saison :</t>
  </si>
  <si>
    <t xml:space="preserve">Lieu : </t>
  </si>
  <si>
    <t>CHAMPIONNAT DE France</t>
  </si>
  <si>
    <t>Date :</t>
  </si>
  <si>
    <t>Catégorie :</t>
  </si>
  <si>
    <t>Durée des matchs</t>
  </si>
  <si>
    <t>PRINCIPAL</t>
  </si>
  <si>
    <t>ARBITRES</t>
  </si>
  <si>
    <t>1</t>
  </si>
  <si>
    <t>2</t>
  </si>
  <si>
    <t>3</t>
  </si>
  <si>
    <t>4</t>
  </si>
  <si>
    <t>Montluçon</t>
  </si>
  <si>
    <t>IDF F</t>
  </si>
  <si>
    <t>Coupe des régions féminine et masculine</t>
  </si>
  <si>
    <t>Buts 
Contre</t>
  </si>
  <si>
    <t>Buts 
Pour</t>
  </si>
  <si>
    <t>R1</t>
  </si>
  <si>
    <t>R2</t>
  </si>
  <si>
    <t>R3</t>
  </si>
  <si>
    <t>R4</t>
  </si>
  <si>
    <t>R5</t>
  </si>
  <si>
    <t>R6</t>
  </si>
  <si>
    <t>Petite Finale</t>
  </si>
  <si>
    <t>FINALE</t>
  </si>
  <si>
    <t>1/2 finale 2</t>
  </si>
  <si>
    <t>1/2 finale 1</t>
  </si>
  <si>
    <t>Diff</t>
  </si>
  <si>
    <t/>
  </si>
  <si>
    <t>Finale</t>
  </si>
  <si>
    <t>dif</t>
  </si>
  <si>
    <t>P35</t>
  </si>
  <si>
    <t>G38</t>
  </si>
  <si>
    <t>P38</t>
  </si>
  <si>
    <t>2018-2019</t>
  </si>
  <si>
    <t>2 et 3 février 2019</t>
  </si>
  <si>
    <t xml:space="preserve"> 2*12+2+2*1+3=31'</t>
  </si>
  <si>
    <t>2 x 12' + 2' de mi-temps + 1 temps mort par match par équipe + 3' inter match = 31'</t>
  </si>
  <si>
    <t>U23</t>
  </si>
  <si>
    <t>NA F</t>
  </si>
  <si>
    <t>NA M</t>
  </si>
  <si>
    <t>BPL M</t>
  </si>
  <si>
    <t>IDF M</t>
  </si>
  <si>
    <t>U23 M</t>
  </si>
  <si>
    <t>PACA F</t>
  </si>
  <si>
    <t>AURA F</t>
  </si>
  <si>
    <t>BPL F</t>
  </si>
  <si>
    <t>EFFE/P27</t>
  </si>
  <si>
    <t>P27/EFFE</t>
  </si>
  <si>
    <t>Durée des matchs master (1*16+3)</t>
  </si>
  <si>
    <t>Durée des finales (standart)</t>
  </si>
  <si>
    <t>Match 27</t>
  </si>
  <si>
    <t>PR4</t>
  </si>
  <si>
    <t>PR5</t>
  </si>
  <si>
    <t>PR1</t>
  </si>
  <si>
    <t>PR2</t>
  </si>
  <si>
    <t>PR3</t>
  </si>
  <si>
    <t>Durée des 1/2 finales (2*14+2+2*1+3)</t>
  </si>
  <si>
    <t>F</t>
  </si>
  <si>
    <t>FR1</t>
  </si>
  <si>
    <t>FR2</t>
  </si>
  <si>
    <t>FR3</t>
  </si>
  <si>
    <t xml:space="preserve">1/2 finale </t>
  </si>
  <si>
    <t>Prépa 1</t>
  </si>
  <si>
    <t>Prépa 2</t>
  </si>
  <si>
    <t>M8</t>
  </si>
  <si>
    <t>M13</t>
  </si>
  <si>
    <t>M21</t>
  </si>
  <si>
    <t>M29</t>
  </si>
  <si>
    <t>M34</t>
  </si>
  <si>
    <t>R11</t>
  </si>
  <si>
    <t>R14</t>
  </si>
  <si>
    <t>R17</t>
  </si>
  <si>
    <t>R20</t>
  </si>
  <si>
    <t>R18</t>
  </si>
  <si>
    <t>R19</t>
  </si>
  <si>
    <t>P34</t>
  </si>
  <si>
    <t>EX</t>
  </si>
  <si>
    <t>P21</t>
  </si>
  <si>
    <t>G21</t>
  </si>
  <si>
    <t>G20</t>
  </si>
  <si>
    <t>G17</t>
  </si>
  <si>
    <t>P22</t>
  </si>
  <si>
    <t>P23</t>
  </si>
  <si>
    <t>G22</t>
  </si>
  <si>
    <t>G23</t>
  </si>
  <si>
    <t>G39</t>
  </si>
  <si>
    <t>P39</t>
  </si>
  <si>
    <t>Clamart-Grigny</t>
  </si>
  <si>
    <t>EFFE</t>
  </si>
  <si>
    <t>Pontoise 1</t>
  </si>
  <si>
    <t>Garges-Ermont</t>
  </si>
  <si>
    <t>Match 22</t>
  </si>
  <si>
    <t>Match 17</t>
  </si>
  <si>
    <t>Match 23</t>
  </si>
  <si>
    <t>Match 25</t>
  </si>
  <si>
    <t>Match 18</t>
  </si>
  <si>
    <t>Match 19</t>
  </si>
  <si>
    <t>Match 20</t>
  </si>
  <si>
    <t>Match 21</t>
  </si>
  <si>
    <t>Match 24</t>
  </si>
  <si>
    <t>Match 26</t>
  </si>
  <si>
    <t>CLAMART-GRIGNY</t>
  </si>
  <si>
    <t>MULHOUSE</t>
  </si>
  <si>
    <t>EFFM</t>
  </si>
  <si>
    <t>EST</t>
  </si>
  <si>
    <t>BPLF</t>
  </si>
  <si>
    <t>LYON</t>
  </si>
  <si>
    <t>HYERES</t>
  </si>
  <si>
    <t>RENNES</t>
  </si>
  <si>
    <t>SAINTES</t>
  </si>
  <si>
    <t>FONTENAY</t>
  </si>
  <si>
    <t xml:space="preserve">NA </t>
  </si>
  <si>
    <t>IDF</t>
  </si>
  <si>
    <t>BPL</t>
  </si>
  <si>
    <t>NA</t>
  </si>
</sst>
</file>

<file path=xl/styles.xml><?xml version="1.0" encoding="utf-8"?>
<styleSheet xmlns="http://schemas.openxmlformats.org/spreadsheetml/2006/main">
  <numFmts count="1">
    <numFmt numFmtId="164" formatCode="#,##0\ &quot;F&quot;;[Red]\-#,##0\ &quot;F&quot;"/>
  </numFmts>
  <fonts count="19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u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i/>
      <sz val="12"/>
      <color indexed="18"/>
      <name val="Arial"/>
      <family val="2"/>
    </font>
    <font>
      <sz val="8"/>
      <color indexed="18"/>
      <name val="Arial"/>
      <family val="2"/>
    </font>
    <font>
      <i/>
      <sz val="9"/>
      <name val="Arial"/>
      <family val="2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darkGray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darkGray"/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B9B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4" fillId="0" borderId="0"/>
  </cellStyleXfs>
  <cellXfs count="20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20" fontId="8" fillId="0" borderId="6" xfId="0" applyNumberFormat="1" applyFont="1" applyBorder="1" applyAlignment="1" applyProtection="1">
      <alignment horizontal="center" vertical="center"/>
      <protection locked="0"/>
    </xf>
    <xf numFmtId="20" fontId="9" fillId="0" borderId="15" xfId="0" applyNumberFormat="1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4" applyAlignment="1">
      <alignment horizontal="left" wrapText="1"/>
    </xf>
    <xf numFmtId="0" fontId="4" fillId="0" borderId="0" xfId="4" applyAlignment="1">
      <alignment wrapText="1"/>
    </xf>
    <xf numFmtId="0" fontId="4" fillId="0" borderId="0" xfId="4"/>
    <xf numFmtId="0" fontId="1" fillId="0" borderId="8" xfId="4" applyFont="1" applyBorder="1" applyAlignment="1">
      <alignment horizontal="left" wrapText="1"/>
    </xf>
    <xf numFmtId="0" fontId="1" fillId="0" borderId="8" xfId="4" applyFont="1" applyBorder="1" applyAlignment="1">
      <alignment wrapText="1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wrapText="1"/>
    </xf>
    <xf numFmtId="0" fontId="1" fillId="0" borderId="0" xfId="4" applyFont="1" applyAlignment="1">
      <alignment horizontal="left"/>
    </xf>
    <xf numFmtId="0" fontId="1" fillId="0" borderId="0" xfId="4" applyFont="1"/>
    <xf numFmtId="0" fontId="4" fillId="0" borderId="0" xfId="4" applyAlignment="1">
      <alignment horizontal="left"/>
    </xf>
    <xf numFmtId="0" fontId="1" fillId="0" borderId="8" xfId="4" applyFont="1" applyBorder="1" applyAlignment="1" applyProtection="1">
      <alignment wrapText="1"/>
      <protection locked="0"/>
    </xf>
    <xf numFmtId="20" fontId="1" fillId="0" borderId="8" xfId="4" applyNumberFormat="1" applyFont="1" applyBorder="1" applyAlignment="1" applyProtection="1">
      <alignment wrapText="1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4" applyFont="1" applyProtection="1"/>
    <xf numFmtId="0" fontId="1" fillId="0" borderId="0" xfId="4" applyFont="1" applyAlignment="1" applyProtection="1">
      <alignment horizontal="center"/>
    </xf>
    <xf numFmtId="0" fontId="6" fillId="0" borderId="0" xfId="4" applyFont="1" applyAlignment="1" applyProtection="1">
      <alignment vertical="center"/>
    </xf>
    <xf numFmtId="0" fontId="1" fillId="0" borderId="0" xfId="4" applyFont="1" applyAlignment="1" applyProtection="1">
      <alignment horizontal="center" vertical="center"/>
    </xf>
    <xf numFmtId="0" fontId="1" fillId="0" borderId="0" xfId="4" applyFont="1" applyAlignment="1" applyProtection="1">
      <alignment vertical="center"/>
    </xf>
    <xf numFmtId="0" fontId="5" fillId="0" borderId="0" xfId="4" applyFont="1" applyBorder="1" applyAlignment="1" applyProtection="1">
      <alignment horizontal="center" vertical="center"/>
    </xf>
    <xf numFmtId="0" fontId="6" fillId="0" borderId="0" xfId="4" applyFont="1" applyProtection="1">
      <protection locked="0"/>
    </xf>
    <xf numFmtId="0" fontId="1" fillId="0" borderId="0" xfId="4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20" fontId="8" fillId="0" borderId="0" xfId="0" applyNumberFormat="1" applyFont="1" applyBorder="1" applyAlignment="1" applyProtection="1">
      <alignment horizontal="center" vertical="center"/>
      <protection locked="0"/>
    </xf>
    <xf numFmtId="20" fontId="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4" fillId="1" borderId="6" xfId="0" applyFont="1" applyFill="1" applyBorder="1" applyAlignment="1">
      <alignment horizontal="center" vertical="center"/>
    </xf>
    <xf numFmtId="0" fontId="14" fillId="1" borderId="3" xfId="0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4" fillId="0" borderId="8" xfId="4" applyBorder="1" applyProtection="1">
      <protection locked="0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6" fillId="6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6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8" fillId="6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" fontId="3" fillId="0" borderId="6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</xf>
    <xf numFmtId="0" fontId="6" fillId="0" borderId="17" xfId="4" applyFont="1" applyBorder="1" applyAlignment="1" applyProtection="1">
      <alignment vertical="center"/>
    </xf>
    <xf numFmtId="0" fontId="1" fillId="0" borderId="0" xfId="4" applyFont="1" applyBorder="1" applyAlignment="1" applyProtection="1">
      <alignment vertical="center"/>
    </xf>
    <xf numFmtId="0" fontId="6" fillId="0" borderId="0" xfId="4" applyFont="1" applyBorder="1" applyAlignment="1" applyProtection="1">
      <alignment vertical="center"/>
    </xf>
    <xf numFmtId="0" fontId="11" fillId="0" borderId="0" xfId="4" applyFont="1" applyAlignment="1" applyProtection="1">
      <alignment horizontal="center" vertical="center"/>
    </xf>
    <xf numFmtId="0" fontId="6" fillId="0" borderId="0" xfId="4" applyFont="1" applyAlignment="1" applyProtection="1">
      <alignment horizontal="center"/>
    </xf>
    <xf numFmtId="0" fontId="6" fillId="0" borderId="0" xfId="4" applyFont="1" applyFill="1" applyAlignment="1" applyProtection="1">
      <alignment horizontal="center"/>
    </xf>
    <xf numFmtId="0" fontId="9" fillId="0" borderId="0" xfId="4" applyFont="1" applyAlignment="1" applyProtection="1">
      <alignment horizontal="center" vertical="center"/>
    </xf>
    <xf numFmtId="0" fontId="4" fillId="0" borderId="0" xfId="4" applyFont="1" applyAlignment="1" applyProtection="1">
      <alignment horizontal="center" vertical="center"/>
    </xf>
    <xf numFmtId="0" fontId="6" fillId="0" borderId="8" xfId="4" applyFont="1" applyBorder="1" applyAlignment="1" applyProtection="1">
      <alignment horizontal="center" vertical="center" wrapText="1"/>
    </xf>
    <xf numFmtId="0" fontId="6" fillId="4" borderId="7" xfId="4" applyFont="1" applyFill="1" applyBorder="1" applyAlignment="1" applyProtection="1">
      <alignment horizontal="center"/>
    </xf>
    <xf numFmtId="0" fontId="1" fillId="0" borderId="10" xfId="4" applyFont="1" applyBorder="1" applyProtection="1"/>
    <xf numFmtId="0" fontId="6" fillId="4" borderId="27" xfId="4" applyFont="1" applyFill="1" applyBorder="1" applyAlignment="1" applyProtection="1">
      <alignment horizontal="center"/>
    </xf>
    <xf numFmtId="0" fontId="1" fillId="5" borderId="27" xfId="4" applyFont="1" applyFill="1" applyBorder="1" applyAlignment="1" applyProtection="1">
      <alignment horizontal="center"/>
    </xf>
    <xf numFmtId="0" fontId="6" fillId="4" borderId="28" xfId="4" applyFont="1" applyFill="1" applyBorder="1" applyAlignment="1" applyProtection="1">
      <alignment horizontal="center"/>
    </xf>
    <xf numFmtId="0" fontId="6" fillId="0" borderId="3" xfId="4" applyFont="1" applyBorder="1" applyAlignment="1" applyProtection="1">
      <alignment horizontal="center"/>
    </xf>
    <xf numFmtId="0" fontId="6" fillId="0" borderId="8" xfId="4" applyFont="1" applyBorder="1" applyAlignment="1" applyProtection="1">
      <alignment horizontal="center"/>
    </xf>
    <xf numFmtId="0" fontId="1" fillId="0" borderId="12" xfId="4" applyFont="1" applyBorder="1" applyProtection="1"/>
    <xf numFmtId="0" fontId="1" fillId="8" borderId="27" xfId="4" applyFont="1" applyFill="1" applyBorder="1" applyAlignment="1" applyProtection="1">
      <alignment horizontal="center"/>
    </xf>
    <xf numFmtId="0" fontId="6" fillId="0" borderId="0" xfId="4" applyFont="1" applyFill="1" applyProtection="1"/>
    <xf numFmtId="0" fontId="18" fillId="0" borderId="0" xfId="4" applyFont="1" applyProtection="1"/>
    <xf numFmtId="0" fontId="5" fillId="0" borderId="0" xfId="4" applyFont="1" applyAlignment="1" applyProtection="1">
      <alignment horizontal="center"/>
    </xf>
    <xf numFmtId="0" fontId="18" fillId="0" borderId="0" xfId="4" applyFont="1" applyAlignment="1" applyProtection="1">
      <alignment horizontal="center"/>
    </xf>
    <xf numFmtId="0" fontId="18" fillId="0" borderId="0" xfId="4" applyFont="1" applyProtection="1">
      <protection locked="0"/>
    </xf>
    <xf numFmtId="0" fontId="18" fillId="0" borderId="0" xfId="4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/>
      <protection locked="0"/>
    </xf>
    <xf numFmtId="0" fontId="18" fillId="0" borderId="0" xfId="4" applyFont="1" applyBorder="1" applyProtection="1">
      <protection locked="0"/>
    </xf>
    <xf numFmtId="0" fontId="6" fillId="9" borderId="7" xfId="4" applyFont="1" applyFill="1" applyBorder="1" applyAlignment="1" applyProtection="1">
      <alignment horizontal="center"/>
      <protection locked="0"/>
    </xf>
    <xf numFmtId="0" fontId="18" fillId="9" borderId="9" xfId="4" applyFont="1" applyFill="1" applyBorder="1" applyProtection="1">
      <protection locked="0"/>
    </xf>
    <xf numFmtId="0" fontId="5" fillId="0" borderId="0" xfId="4" applyFont="1" applyBorder="1" applyProtection="1">
      <protection locked="0"/>
    </xf>
    <xf numFmtId="0" fontId="6" fillId="9" borderId="11" xfId="4" applyFont="1" applyFill="1" applyBorder="1" applyAlignment="1" applyProtection="1">
      <alignment horizontal="center"/>
      <protection locked="0"/>
    </xf>
    <xf numFmtId="0" fontId="18" fillId="9" borderId="26" xfId="4" applyFont="1" applyFill="1" applyBorder="1" applyProtection="1">
      <protection locked="0"/>
    </xf>
    <xf numFmtId="0" fontId="5" fillId="0" borderId="0" xfId="4" applyFont="1" applyProtection="1">
      <protection locked="0"/>
    </xf>
    <xf numFmtId="1" fontId="3" fillId="10" borderId="6" xfId="0" applyNumberFormat="1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0" fontId="3" fillId="10" borderId="6" xfId="0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>
      <alignment horizontal="center" vertical="center"/>
    </xf>
    <xf numFmtId="0" fontId="18" fillId="0" borderId="0" xfId="4" applyFont="1" applyBorder="1" applyAlignment="1" applyProtection="1">
      <alignment horizontal="center"/>
      <protection locked="0"/>
    </xf>
    <xf numFmtId="0" fontId="6" fillId="0" borderId="0" xfId="4" applyFont="1" applyBorder="1" applyProtection="1"/>
    <xf numFmtId="0" fontId="6" fillId="0" borderId="8" xfId="4" applyFont="1" applyBorder="1" applyAlignment="1" applyProtection="1">
      <alignment vertical="center"/>
    </xf>
    <xf numFmtId="0" fontId="6" fillId="0" borderId="8" xfId="4" applyFont="1" applyBorder="1" applyProtection="1"/>
    <xf numFmtId="0" fontId="1" fillId="0" borderId="0" xfId="4" applyFont="1" applyProtection="1"/>
    <xf numFmtId="0" fontId="18" fillId="9" borderId="22" xfId="4" applyFont="1" applyFill="1" applyBorder="1" applyAlignment="1" applyProtection="1">
      <alignment horizontal="center"/>
      <protection locked="0"/>
    </xf>
    <xf numFmtId="0" fontId="18" fillId="9" borderId="23" xfId="4" applyFont="1" applyFill="1" applyBorder="1" applyAlignment="1" applyProtection="1">
      <alignment horizontal="center"/>
      <protection locked="0"/>
    </xf>
    <xf numFmtId="0" fontId="18" fillId="9" borderId="13" xfId="4" applyFont="1" applyFill="1" applyBorder="1" applyAlignment="1" applyProtection="1">
      <alignment horizontal="center"/>
      <protection locked="0"/>
    </xf>
    <xf numFmtId="0" fontId="18" fillId="9" borderId="20" xfId="4" applyFont="1" applyFill="1" applyBorder="1" applyAlignment="1" applyProtection="1">
      <alignment horizontal="center"/>
      <protection locked="0"/>
    </xf>
    <xf numFmtId="0" fontId="18" fillId="9" borderId="21" xfId="4" applyFont="1" applyFill="1" applyBorder="1" applyAlignment="1" applyProtection="1">
      <alignment horizontal="center"/>
      <protection locked="0"/>
    </xf>
    <xf numFmtId="0" fontId="11" fillId="0" borderId="0" xfId="4" applyFont="1" applyAlignment="1" applyProtection="1">
      <alignment horizontal="center" vertical="center"/>
    </xf>
    <xf numFmtId="0" fontId="1" fillId="0" borderId="0" xfId="4" applyFont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/>
      <protection locked="0"/>
    </xf>
    <xf numFmtId="20" fontId="8" fillId="0" borderId="15" xfId="0" applyNumberFormat="1" applyFont="1" applyBorder="1" applyAlignment="1" applyProtection="1">
      <alignment horizontal="center" vertical="center"/>
      <protection locked="0"/>
    </xf>
    <xf numFmtId="0" fontId="6" fillId="0" borderId="0" xfId="4" applyFont="1" applyFill="1" applyProtection="1">
      <protection locked="0"/>
    </xf>
    <xf numFmtId="0" fontId="18" fillId="0" borderId="0" xfId="4" applyFont="1" applyFill="1" applyProtection="1">
      <protection locked="0"/>
    </xf>
    <xf numFmtId="0" fontId="18" fillId="0" borderId="0" xfId="4" applyFont="1" applyFill="1" applyProtection="1"/>
    <xf numFmtId="1" fontId="3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6" borderId="0" xfId="0" applyNumberFormat="1" applyFont="1" applyFill="1" applyBorder="1" applyAlignment="1" applyProtection="1">
      <alignment horizontal="center" vertical="center"/>
      <protection locked="0"/>
    </xf>
    <xf numFmtId="0" fontId="18" fillId="9" borderId="10" xfId="4" applyFont="1" applyFill="1" applyBorder="1" applyAlignment="1" applyProtection="1">
      <alignment horizontal="center"/>
      <protection locked="0"/>
    </xf>
    <xf numFmtId="0" fontId="18" fillId="9" borderId="20" xfId="4" applyFont="1" applyFill="1" applyBorder="1" applyAlignment="1" applyProtection="1">
      <alignment horizontal="center"/>
      <protection locked="0"/>
    </xf>
    <xf numFmtId="0" fontId="18" fillId="11" borderId="20" xfId="4" applyFont="1" applyFill="1" applyBorder="1" applyAlignment="1" applyProtection="1">
      <alignment horizontal="center"/>
      <protection locked="0"/>
    </xf>
    <xf numFmtId="0" fontId="18" fillId="12" borderId="22" xfId="4" applyFont="1" applyFill="1" applyBorder="1" applyAlignment="1" applyProtection="1">
      <alignment horizontal="center"/>
      <protection locked="0"/>
    </xf>
    <xf numFmtId="0" fontId="18" fillId="9" borderId="10" xfId="4" applyFont="1" applyFill="1" applyBorder="1" applyAlignment="1" applyProtection="1">
      <alignment horizontal="center"/>
      <protection locked="0"/>
    </xf>
    <xf numFmtId="0" fontId="18" fillId="9" borderId="22" xfId="4" applyFont="1" applyFill="1" applyBorder="1" applyAlignment="1" applyProtection="1">
      <alignment horizontal="center"/>
      <protection locked="0"/>
    </xf>
    <xf numFmtId="0" fontId="18" fillId="9" borderId="23" xfId="4" applyFont="1" applyFill="1" applyBorder="1" applyAlignment="1" applyProtection="1">
      <alignment horizontal="center"/>
      <protection locked="0"/>
    </xf>
    <xf numFmtId="0" fontId="18" fillId="9" borderId="13" xfId="4" applyFont="1" applyFill="1" applyBorder="1" applyAlignment="1" applyProtection="1">
      <alignment horizontal="center"/>
      <protection locked="0"/>
    </xf>
    <xf numFmtId="0" fontId="18" fillId="9" borderId="21" xfId="4" applyFont="1" applyFill="1" applyBorder="1" applyAlignment="1" applyProtection="1">
      <alignment horizontal="center"/>
      <protection locked="0"/>
    </xf>
    <xf numFmtId="0" fontId="18" fillId="12" borderId="25" xfId="4" applyFont="1" applyFill="1" applyBorder="1" applyProtection="1"/>
    <xf numFmtId="1" fontId="3" fillId="13" borderId="6" xfId="0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0" fillId="13" borderId="5" xfId="0" applyFill="1" applyBorder="1" applyAlignment="1">
      <alignment vertical="center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1" fontId="3" fillId="14" borderId="6" xfId="0" applyNumberFormat="1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0" fillId="14" borderId="5" xfId="0" applyFill="1" applyBorder="1" applyAlignment="1">
      <alignment vertical="center"/>
    </xf>
    <xf numFmtId="0" fontId="3" fillId="14" borderId="6" xfId="0" applyFont="1" applyFill="1" applyBorder="1" applyAlignment="1" applyProtection="1">
      <alignment horizontal="center" vertical="center"/>
      <protection locked="0"/>
    </xf>
    <xf numFmtId="0" fontId="3" fillId="7" borderId="6" xfId="0" quotePrefix="1" applyFont="1" applyFill="1" applyBorder="1" applyAlignment="1" applyProtection="1">
      <alignment horizontal="center" vertical="center"/>
      <protection locked="0"/>
    </xf>
    <xf numFmtId="1" fontId="3" fillId="15" borderId="6" xfId="0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5" borderId="6" xfId="0" applyFont="1" applyFill="1" applyBorder="1" applyAlignment="1">
      <alignment horizontal="center" vertical="center"/>
    </xf>
    <xf numFmtId="0" fontId="0" fillId="15" borderId="5" xfId="0" applyFill="1" applyBorder="1" applyAlignment="1">
      <alignment vertical="center"/>
    </xf>
    <xf numFmtId="164" fontId="3" fillId="13" borderId="6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20" fontId="4" fillId="0" borderId="0" xfId="4" applyNumberFormat="1"/>
    <xf numFmtId="0" fontId="18" fillId="9" borderId="22" xfId="4" applyFont="1" applyFill="1" applyBorder="1" applyAlignment="1" applyProtection="1">
      <alignment horizontal="center"/>
      <protection locked="0"/>
    </xf>
    <xf numFmtId="0" fontId="18" fillId="9" borderId="20" xfId="4" applyFont="1" applyFill="1" applyBorder="1" applyAlignment="1" applyProtection="1">
      <alignment horizontal="center"/>
      <protection locked="0"/>
    </xf>
    <xf numFmtId="0" fontId="18" fillId="9" borderId="22" xfId="4" applyFont="1" applyFill="1" applyBorder="1" applyAlignment="1" applyProtection="1">
      <alignment horizontal="center"/>
      <protection locked="0"/>
    </xf>
    <xf numFmtId="0" fontId="18" fillId="9" borderId="20" xfId="4" applyFont="1" applyFill="1" applyBorder="1" applyAlignment="1" applyProtection="1">
      <alignment horizontal="center"/>
      <protection locked="0"/>
    </xf>
    <xf numFmtId="0" fontId="1" fillId="0" borderId="0" xfId="4" applyFont="1" applyAlignment="1">
      <alignment horizontal="center" wrapText="1"/>
    </xf>
    <xf numFmtId="0" fontId="5" fillId="0" borderId="8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4" fillId="1" borderId="3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8" fillId="9" borderId="10" xfId="4" applyFont="1" applyFill="1" applyBorder="1" applyAlignment="1" applyProtection="1">
      <alignment horizontal="center"/>
      <protection locked="0"/>
    </xf>
    <xf numFmtId="0" fontId="18" fillId="9" borderId="22" xfId="4" applyFont="1" applyFill="1" applyBorder="1" applyAlignment="1" applyProtection="1">
      <alignment horizontal="center"/>
      <protection locked="0"/>
    </xf>
    <xf numFmtId="0" fontId="18" fillId="9" borderId="23" xfId="4" applyFont="1" applyFill="1" applyBorder="1" applyAlignment="1" applyProtection="1">
      <alignment horizontal="center"/>
      <protection locked="0"/>
    </xf>
    <xf numFmtId="0" fontId="18" fillId="9" borderId="13" xfId="4" applyFont="1" applyFill="1" applyBorder="1" applyAlignment="1" applyProtection="1">
      <alignment horizontal="center"/>
      <protection locked="0"/>
    </xf>
    <xf numFmtId="0" fontId="18" fillId="9" borderId="20" xfId="4" applyFont="1" applyFill="1" applyBorder="1" applyAlignment="1" applyProtection="1">
      <alignment horizontal="center"/>
      <protection locked="0"/>
    </xf>
    <xf numFmtId="0" fontId="18" fillId="9" borderId="21" xfId="4" applyFont="1" applyFill="1" applyBorder="1" applyAlignment="1" applyProtection="1">
      <alignment horizontal="center"/>
      <protection locked="0"/>
    </xf>
    <xf numFmtId="0" fontId="11" fillId="0" borderId="0" xfId="4" applyFont="1" applyAlignment="1" applyProtection="1">
      <alignment horizontal="center" vertical="center"/>
    </xf>
    <xf numFmtId="0" fontId="5" fillId="0" borderId="12" xfId="4" applyFont="1" applyBorder="1" applyAlignment="1" applyProtection="1">
      <alignment horizontal="center" vertical="center"/>
    </xf>
    <xf numFmtId="0" fontId="5" fillId="0" borderId="18" xfId="4" applyFont="1" applyBorder="1" applyAlignment="1" applyProtection="1">
      <alignment horizontal="center" vertical="center"/>
    </xf>
    <xf numFmtId="0" fontId="5" fillId="0" borderId="16" xfId="4" applyFont="1" applyBorder="1" applyAlignment="1" applyProtection="1">
      <alignment horizontal="center" vertical="center"/>
    </xf>
    <xf numFmtId="0" fontId="1" fillId="0" borderId="0" xfId="4" applyFont="1" applyAlignment="1" applyProtection="1">
      <alignment horizontal="center" vertical="center"/>
    </xf>
    <xf numFmtId="0" fontId="5" fillId="0" borderId="8" xfId="4" applyFont="1" applyBorder="1" applyAlignment="1" applyProtection="1">
      <alignment horizontal="center" vertical="center"/>
    </xf>
    <xf numFmtId="0" fontId="18" fillId="0" borderId="24" xfId="4" applyFont="1" applyBorder="1" applyAlignment="1" applyProtection="1">
      <alignment horizontal="center"/>
      <protection locked="0"/>
    </xf>
    <xf numFmtId="0" fontId="18" fillId="0" borderId="25" xfId="4" applyFont="1" applyBorder="1" applyAlignment="1" applyProtection="1">
      <alignment horizontal="center"/>
      <protection locked="0"/>
    </xf>
    <xf numFmtId="0" fontId="18" fillId="0" borderId="29" xfId="4" applyFont="1" applyBorder="1" applyAlignment="1" applyProtection="1">
      <alignment horizontal="center"/>
      <protection locked="0"/>
    </xf>
    <xf numFmtId="0" fontId="6" fillId="0" borderId="24" xfId="4" applyFont="1" applyBorder="1" applyAlignment="1" applyProtection="1">
      <alignment horizontal="center"/>
      <protection locked="0"/>
    </xf>
    <xf numFmtId="0" fontId="18" fillId="0" borderId="29" xfId="4" applyFont="1" applyFill="1" applyBorder="1" applyAlignment="1" applyProtection="1">
      <alignment horizontal="center"/>
      <protection locked="0"/>
    </xf>
  </cellXfs>
  <cellStyles count="5">
    <cellStyle name="Euro" xfId="1"/>
    <cellStyle name="Euro 2" xfId="2"/>
    <cellStyle name="Normal" xfId="0" builtinId="0"/>
    <cellStyle name="Normal 2" xfId="3"/>
    <cellStyle name="Normal 2 2" xfId="4"/>
  </cellStyles>
  <dxfs count="4">
    <dxf>
      <font>
        <color indexed="9"/>
      </font>
    </dxf>
    <dxf>
      <font>
        <color indexed="27"/>
      </font>
    </dxf>
    <dxf>
      <font>
        <color indexed="9"/>
      </font>
    </dxf>
    <dxf>
      <font>
        <color indexed="27"/>
      </font>
    </dxf>
  </dxfs>
  <tableStyles count="0" defaultTableStyle="TableStyleMedium9" defaultPivotStyle="PivotStyleLight16"/>
  <colors>
    <mruColors>
      <color rgb="FFE6B9B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0</xdr:colOff>
      <xdr:row>2</xdr:row>
      <xdr:rowOff>400050</xdr:rowOff>
    </xdr:to>
    <xdr:pic>
      <xdr:nvPicPr>
        <xdr:cNvPr id="7371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3162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342900</xdr:colOff>
      <xdr:row>0</xdr:row>
      <xdr:rowOff>895350</xdr:rowOff>
    </xdr:to>
    <xdr:pic>
      <xdr:nvPicPr>
        <xdr:cNvPr id="2" name="Image 3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8194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152400</xdr:colOff>
      <xdr:row>0</xdr:row>
      <xdr:rowOff>895350</xdr:rowOff>
    </xdr:to>
    <xdr:pic>
      <xdr:nvPicPr>
        <xdr:cNvPr id="2" name="Image 3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828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AppData\Local\Temp\Coupe%20des%20r&#233;gions%20masculine%206%20equipe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Coupe%20des%20r&#233;gions%20f&#233;minine%205%20equipes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nhs\Documents\Commissaire%202014-2015\Coupe%20des%20r&#233;gions%20&#224;%20Montlu&#231;on\Coupe%20des%20r&#233;gions%20f&#233;minine%205%20equip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hs-hp\cnhs\Users\Dominique\AppData\Local\Microsoft\Windows\Temporary%20Internet%20Files\Content.Outlook\3XQB5436\D1M2%208%20equip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ropbox/CNC/Comp&#233;titions/2019/Masters/Grille%20de%20match%20Master%20Montlu&#231;on%203-02-2019%20(Copie%20en%20conflit%20de%20eric%20claisse%202019-01-2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grille"/>
      <sheetName val="Poule masculine"/>
      <sheetName val="Poule féminine"/>
      <sheetName val="Poules"/>
      <sheetName val="Classement CR H"/>
      <sheetName val="Arbitres"/>
      <sheetName val="Emargement"/>
    </sheetNames>
    <sheetDataSet>
      <sheetData sheetId="0" refreshError="1">
        <row r="4">
          <cell r="C4" t="str">
            <v>2014-2015</v>
          </cell>
        </row>
        <row r="5">
          <cell r="C5" t="str">
            <v>Coupe des REGIONS masculine</v>
          </cell>
        </row>
        <row r="6">
          <cell r="C6" t="str">
            <v>7 &amp; 8 février 2015</v>
          </cell>
        </row>
        <row r="7">
          <cell r="C7" t="str">
            <v>Montluçon</v>
          </cell>
        </row>
        <row r="8">
          <cell r="C8" t="str">
            <v>M1-18 :2*11' +2' de mi-temps +1' temps mort par  équipe +3' inter-match =29'</v>
          </cell>
        </row>
        <row r="9">
          <cell r="C9">
            <v>2.013888888888889E-2</v>
          </cell>
        </row>
        <row r="10">
          <cell r="C10" t="str">
            <v>M20-M22 :2*11' +2' de mi-temps +1' temps mort par  équipe +3' inter-match = 29'</v>
          </cell>
        </row>
        <row r="14">
          <cell r="B14" t="str">
            <v>BPL</v>
          </cell>
        </row>
        <row r="15">
          <cell r="B15" t="str">
            <v>ALPC</v>
          </cell>
        </row>
        <row r="16">
          <cell r="B16" t="str">
            <v>RABA</v>
          </cell>
        </row>
        <row r="17">
          <cell r="B17" t="str">
            <v>EST</v>
          </cell>
        </row>
        <row r="18">
          <cell r="B18" t="str">
            <v>IDF</v>
          </cell>
        </row>
        <row r="19">
          <cell r="B19" t="str">
            <v>MASTER H</v>
          </cell>
        </row>
      </sheetData>
      <sheetData sheetId="1" refreshError="1">
        <row r="11">
          <cell r="G11">
            <v>3</v>
          </cell>
        </row>
        <row r="14">
          <cell r="S14">
            <v>6</v>
          </cell>
        </row>
        <row r="15">
          <cell r="S15">
            <v>-11</v>
          </cell>
        </row>
        <row r="16">
          <cell r="S16">
            <v>0</v>
          </cell>
        </row>
        <row r="17">
          <cell r="S17">
            <v>-8</v>
          </cell>
        </row>
        <row r="18">
          <cell r="S18">
            <v>-2</v>
          </cell>
        </row>
        <row r="19">
          <cell r="S19">
            <v>0</v>
          </cell>
        </row>
        <row r="20">
          <cell r="S20">
            <v>0</v>
          </cell>
        </row>
        <row r="25">
          <cell r="S2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Grille"/>
      <sheetName val="Poules Féminine"/>
      <sheetName val="Classement CR F"/>
      <sheetName val="Arbitres"/>
      <sheetName val="Emargement"/>
    </sheetNames>
    <sheetDataSet>
      <sheetData sheetId="0">
        <row r="4">
          <cell r="C4" t="str">
            <v>2017-2018</v>
          </cell>
        </row>
        <row r="5">
          <cell r="C5" t="str">
            <v>Coupe des REGIONS féminine</v>
          </cell>
        </row>
        <row r="6">
          <cell r="C6" t="str">
            <v>3 &amp; 4 février 2018</v>
          </cell>
        </row>
        <row r="7">
          <cell r="C7" t="str">
            <v>Montluçon</v>
          </cell>
        </row>
        <row r="8">
          <cell r="C8" t="str">
            <v>M1-18 :2*11' +2' de mi-temps +1' temps mort par  équipe +3' inter-match = 29'</v>
          </cell>
        </row>
        <row r="9">
          <cell r="C9">
            <v>2.013888888888889E-2</v>
          </cell>
        </row>
        <row r="10">
          <cell r="C10" t="str">
            <v>M20-M22 :2*11' +2' de mi-temps +1' temps mort par  équipe +3' inter-match = 29'</v>
          </cell>
        </row>
        <row r="11">
          <cell r="C11">
            <v>2.013888888888889E-2</v>
          </cell>
        </row>
        <row r="14">
          <cell r="B14" t="str">
            <v>IDF F</v>
          </cell>
        </row>
        <row r="15">
          <cell r="B15" t="str">
            <v>ALPC F</v>
          </cell>
        </row>
        <row r="16">
          <cell r="B16" t="str">
            <v>BPL F</v>
          </cell>
        </row>
        <row r="17">
          <cell r="B17" t="str">
            <v>Hauts de France</v>
          </cell>
        </row>
        <row r="18">
          <cell r="B18" t="str">
            <v>PACA F</v>
          </cell>
        </row>
      </sheetData>
      <sheetData sheetId="1">
        <row r="11">
          <cell r="S11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 t="str">
            <v/>
          </cell>
        </row>
        <row r="18">
          <cell r="S18" t="str">
            <v/>
          </cell>
        </row>
        <row r="19">
          <cell r="S19" t="str">
            <v/>
          </cell>
        </row>
        <row r="20">
          <cell r="S20" t="str">
            <v/>
          </cell>
        </row>
        <row r="25">
          <cell r="S2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Grille"/>
      <sheetName val="Poules Féminine"/>
      <sheetName val="Classement CR F"/>
      <sheetName val="Arbitres"/>
      <sheetName val="Emargement"/>
    </sheetNames>
    <sheetDataSet>
      <sheetData sheetId="0"/>
      <sheetData sheetId="1">
        <row r="13">
          <cell r="S13" t="str">
            <v/>
          </cell>
        </row>
        <row r="27">
          <cell r="S27">
            <v>0</v>
          </cell>
        </row>
        <row r="29">
          <cell r="S29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Organisation"/>
      <sheetName val="Grille"/>
      <sheetName val="poules"/>
      <sheetName val="Classement"/>
      <sheetName val="Arbitres"/>
      <sheetName val="calcul"/>
      <sheetName val="emmargement"/>
    </sheetNames>
    <sheetDataSet>
      <sheetData sheetId="0">
        <row r="4">
          <cell r="C4" t="str">
            <v>2010-2011</v>
          </cell>
        </row>
        <row r="17">
          <cell r="B17" t="str">
            <v>LAGNY</v>
          </cell>
        </row>
        <row r="18">
          <cell r="B18" t="str">
            <v>NOGENT / SEINE</v>
          </cell>
        </row>
        <row r="19">
          <cell r="B19" t="str">
            <v>MOIRANS</v>
          </cell>
        </row>
        <row r="20">
          <cell r="B20" t="str">
            <v>LE CHESNAY</v>
          </cell>
        </row>
        <row r="21">
          <cell r="B21" t="str">
            <v>CLAMART</v>
          </cell>
        </row>
        <row r="22">
          <cell r="B22" t="str">
            <v>HYERES</v>
          </cell>
        </row>
        <row r="23">
          <cell r="B23" t="str">
            <v>REIMS GASM</v>
          </cell>
        </row>
        <row r="24">
          <cell r="B24" t="str">
            <v>PESSAC</v>
          </cell>
        </row>
      </sheetData>
      <sheetData sheetId="1" refreshError="1"/>
      <sheetData sheetId="2" refreshError="1"/>
      <sheetData sheetId="3">
        <row r="21">
          <cell r="C21" t="str">
            <v/>
          </cell>
          <cell r="G21" t="str">
            <v/>
          </cell>
          <cell r="P21" t="str">
            <v/>
          </cell>
          <cell r="X21" t="str">
            <v/>
          </cell>
        </row>
        <row r="22">
          <cell r="C22" t="str">
            <v/>
          </cell>
          <cell r="G22" t="str">
            <v/>
          </cell>
          <cell r="P22" t="str">
            <v/>
          </cell>
          <cell r="X22" t="str">
            <v/>
          </cell>
        </row>
        <row r="25">
          <cell r="C25" t="str">
            <v/>
          </cell>
          <cell r="H25" t="str">
            <v/>
          </cell>
          <cell r="Q25" t="str">
            <v/>
          </cell>
          <cell r="Z25" t="str">
            <v/>
          </cell>
        </row>
        <row r="26">
          <cell r="C26" t="str">
            <v/>
          </cell>
          <cell r="H26" t="str">
            <v/>
          </cell>
          <cell r="Q26" t="str">
            <v/>
          </cell>
          <cell r="Z26" t="str">
            <v/>
          </cell>
        </row>
        <row r="29">
          <cell r="C29" t="str">
            <v/>
          </cell>
          <cell r="H29" t="str">
            <v/>
          </cell>
          <cell r="Q29" t="str">
            <v/>
          </cell>
          <cell r="Z29" t="str">
            <v/>
          </cell>
        </row>
        <row r="30">
          <cell r="C30" t="str">
            <v/>
          </cell>
          <cell r="H30" t="str">
            <v/>
          </cell>
          <cell r="Q30" t="str">
            <v/>
          </cell>
          <cell r="Z30" t="str">
            <v/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grille"/>
      <sheetName val="poules"/>
      <sheetName val="Classement"/>
      <sheetName val="Grille de match Master Montluço"/>
    </sheetNames>
    <definedNames>
      <definedName name="_xlbgnm.PC7" refersTo="='poules'!$C$15"/>
      <definedName name="X1A" refersTo="='poules'!$C$21"/>
      <definedName name="X2A" refersTo="='poules'!$C$22"/>
      <definedName name="X2B" refersTo="='poules'!$C$24"/>
    </definedNames>
    <sheetDataSet>
      <sheetData sheetId="0" refreshError="1"/>
      <sheetData sheetId="1" refreshError="1"/>
      <sheetData sheetId="2">
        <row r="11">
          <cell r="C11" t="str">
            <v>Hyères</v>
          </cell>
        </row>
        <row r="13">
          <cell r="C13" t="str">
            <v>Diderot XII</v>
          </cell>
        </row>
        <row r="15">
          <cell r="C15" t="str">
            <v>Clermont-Moirans</v>
          </cell>
        </row>
        <row r="21">
          <cell r="C21" t="str">
            <v>Pontoise 2</v>
          </cell>
        </row>
        <row r="22">
          <cell r="C22" t="str">
            <v>Est</v>
          </cell>
        </row>
        <row r="24">
          <cell r="C24" t="str">
            <v>EFFM</v>
          </cell>
        </row>
        <row r="26">
          <cell r="C26" t="str">
            <v>Muhouse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2:C38"/>
  <sheetViews>
    <sheetView workbookViewId="0">
      <selection activeCell="C18" sqref="C18"/>
    </sheetView>
  </sheetViews>
  <sheetFormatPr baseColWidth="10" defaultRowHeight="12.75"/>
  <cols>
    <col min="1" max="1" width="11.42578125" style="28"/>
    <col min="2" max="2" width="42.5703125" style="21" customWidth="1"/>
    <col min="3" max="3" width="38.140625" style="21" customWidth="1"/>
    <col min="4" max="16384" width="11.42578125" style="21"/>
  </cols>
  <sheetData>
    <row r="2" spans="1:3">
      <c r="A2" s="19"/>
      <c r="B2" s="20"/>
    </row>
    <row r="3" spans="1:3">
      <c r="A3" s="19"/>
      <c r="B3" s="20"/>
    </row>
    <row r="4" spans="1:3" ht="18.75" customHeight="1">
      <c r="A4" s="22">
        <v>1</v>
      </c>
      <c r="B4" s="23" t="s">
        <v>16</v>
      </c>
      <c r="C4" s="29" t="s">
        <v>55</v>
      </c>
    </row>
    <row r="5" spans="1:3" ht="31.5">
      <c r="A5" s="22">
        <v>2</v>
      </c>
      <c r="B5" s="23" t="s">
        <v>17</v>
      </c>
      <c r="C5" s="29" t="s">
        <v>35</v>
      </c>
    </row>
    <row r="6" spans="1:3" ht="15.75">
      <c r="A6" s="22">
        <v>3</v>
      </c>
      <c r="B6" s="23" t="s">
        <v>18</v>
      </c>
      <c r="C6" s="29" t="s">
        <v>56</v>
      </c>
    </row>
    <row r="7" spans="1:3" ht="15.75">
      <c r="A7" s="22">
        <v>4</v>
      </c>
      <c r="B7" s="23" t="s">
        <v>19</v>
      </c>
      <c r="C7" s="29" t="s">
        <v>33</v>
      </c>
    </row>
    <row r="8" spans="1:3" ht="15.75">
      <c r="A8" s="22">
        <v>5</v>
      </c>
      <c r="B8" s="23" t="s">
        <v>20</v>
      </c>
      <c r="C8" s="29" t="s">
        <v>57</v>
      </c>
    </row>
    <row r="9" spans="1:3" ht="15.75">
      <c r="A9" s="22">
        <v>6</v>
      </c>
      <c r="B9" s="23"/>
      <c r="C9" s="30">
        <v>2.1527777777777781E-2</v>
      </c>
    </row>
    <row r="10" spans="1:3" ht="15.75">
      <c r="A10" s="22"/>
      <c r="B10" s="23" t="s">
        <v>70</v>
      </c>
      <c r="C10" s="30">
        <v>1.3888888888888888E-2</v>
      </c>
    </row>
    <row r="11" spans="1:3" ht="15.75">
      <c r="A11" s="22"/>
      <c r="B11" s="23" t="s">
        <v>71</v>
      </c>
      <c r="C11" s="30">
        <v>2.7777777777777776E-2</v>
      </c>
    </row>
    <row r="12" spans="1:3" ht="15.75">
      <c r="A12" s="24"/>
      <c r="B12" s="25" t="s">
        <v>78</v>
      </c>
      <c r="C12" s="163">
        <v>2.4305555555555556E-2</v>
      </c>
    </row>
    <row r="13" spans="1:3" ht="15.75">
      <c r="A13" s="24"/>
      <c r="B13" s="25"/>
    </row>
    <row r="14" spans="1:3" ht="15.75">
      <c r="A14" s="24"/>
      <c r="B14" s="25"/>
    </row>
    <row r="15" spans="1:3" ht="15.75">
      <c r="A15" s="24"/>
      <c r="B15" s="25"/>
    </row>
    <row r="16" spans="1:3" ht="23.25" customHeight="1">
      <c r="A16" s="168"/>
      <c r="B16" s="168"/>
    </row>
    <row r="17" spans="1:2" ht="15.75">
      <c r="A17" s="24"/>
      <c r="B17" s="25"/>
    </row>
    <row r="18" spans="1:2" ht="15.75">
      <c r="A18" s="26"/>
      <c r="B18" s="27"/>
    </row>
    <row r="19" spans="1:2">
      <c r="B19" s="54"/>
    </row>
    <row r="20" spans="1:2">
      <c r="B20" s="54"/>
    </row>
    <row r="21" spans="1:2">
      <c r="B21" s="54"/>
    </row>
    <row r="23" spans="1:2" ht="15.75">
      <c r="A23" s="26"/>
    </row>
    <row r="24" spans="1:2">
      <c r="B24" s="54"/>
    </row>
    <row r="25" spans="1:2">
      <c r="B25" s="54"/>
    </row>
    <row r="26" spans="1:2">
      <c r="B26" s="54"/>
    </row>
    <row r="29" spans="1:2" ht="15.75">
      <c r="A29" s="26"/>
    </row>
    <row r="30" spans="1:2">
      <c r="B30" s="54"/>
    </row>
    <row r="31" spans="1:2">
      <c r="B31" s="54"/>
    </row>
    <row r="32" spans="1:2">
      <c r="B32" s="54"/>
    </row>
    <row r="35" spans="1:2" ht="15.75">
      <c r="A35" s="26"/>
    </row>
    <row r="36" spans="1:2">
      <c r="B36" s="54"/>
    </row>
    <row r="37" spans="1:2">
      <c r="B37" s="54"/>
    </row>
    <row r="38" spans="1:2">
      <c r="B38" s="54"/>
    </row>
  </sheetData>
  <mergeCells count="1">
    <mergeCell ref="A16:B16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1:T53"/>
  <sheetViews>
    <sheetView tabSelected="1" workbookViewId="0">
      <selection activeCell="H54" sqref="H54"/>
    </sheetView>
  </sheetViews>
  <sheetFormatPr baseColWidth="10" defaultRowHeight="12.75"/>
  <cols>
    <col min="1" max="2" width="8.7109375" customWidth="1"/>
    <col min="3" max="3" width="7.28515625" customWidth="1"/>
    <col min="4" max="4" width="23.42578125" customWidth="1"/>
    <col min="5" max="5" width="4.7109375" customWidth="1"/>
    <col min="6" max="6" width="1.140625" customWidth="1"/>
    <col min="7" max="8" width="7.7109375" style="1" customWidth="1"/>
    <col min="9" max="9" width="1" customWidth="1"/>
    <col min="10" max="10" width="4.7109375" customWidth="1"/>
    <col min="11" max="11" width="26.28515625" customWidth="1"/>
    <col min="12" max="12" width="1" customWidth="1"/>
    <col min="13" max="15" width="16.7109375" customWidth="1"/>
    <col min="16" max="16" width="0.7109375" customWidth="1"/>
  </cols>
  <sheetData>
    <row r="1" spans="1:19" s="31" customFormat="1" ht="27.75" customHeight="1">
      <c r="F1" s="32"/>
      <c r="G1" s="33" t="s">
        <v>21</v>
      </c>
      <c r="H1" s="34"/>
      <c r="I1" s="169" t="str">
        <f>saison</f>
        <v>2018-2019</v>
      </c>
      <c r="J1" s="169"/>
      <c r="K1" s="169"/>
      <c r="L1" s="169"/>
      <c r="M1" s="169"/>
      <c r="N1" s="169"/>
      <c r="O1" s="169"/>
      <c r="P1" s="169"/>
    </row>
    <row r="2" spans="1:19" s="31" customFormat="1" ht="27.75" customHeight="1">
      <c r="F2" s="32"/>
      <c r="G2" s="170" t="s">
        <v>22</v>
      </c>
      <c r="H2" s="171"/>
      <c r="I2" s="172" t="str">
        <f>lieu</f>
        <v>Montluçon</v>
      </c>
      <c r="J2" s="173"/>
      <c r="K2" s="173"/>
      <c r="L2" s="173"/>
      <c r="M2" s="173"/>
      <c r="N2" s="173"/>
      <c r="O2" s="173"/>
      <c r="P2" s="174"/>
    </row>
    <row r="3" spans="1:19" s="34" customFormat="1" ht="34.5" customHeight="1">
      <c r="K3" s="175" t="s">
        <v>23</v>
      </c>
      <c r="L3" s="175"/>
      <c r="M3" s="175"/>
      <c r="N3" s="175"/>
      <c r="O3" s="175"/>
      <c r="P3" s="175"/>
    </row>
    <row r="4" spans="1:19" s="34" customFormat="1" ht="21" customHeight="1">
      <c r="A4" s="33" t="s">
        <v>24</v>
      </c>
      <c r="B4" s="172" t="str">
        <f>date</f>
        <v>2 et 3 février 2019</v>
      </c>
      <c r="C4" s="173"/>
      <c r="D4" s="173"/>
      <c r="E4" s="173"/>
      <c r="F4" s="173"/>
      <c r="G4" s="173"/>
      <c r="H4" s="173"/>
      <c r="I4" s="174"/>
      <c r="J4" s="170" t="s">
        <v>25</v>
      </c>
      <c r="K4" s="170"/>
      <c r="L4" s="171"/>
      <c r="M4" s="183" t="str">
        <f>catégorie</f>
        <v>Coupe des régions féminine et masculine</v>
      </c>
      <c r="N4" s="184"/>
      <c r="O4" s="184"/>
      <c r="P4" s="184"/>
    </row>
    <row r="5" spans="1:19" s="31" customFormat="1" ht="18" customHeight="1">
      <c r="A5" s="182" t="s">
        <v>26</v>
      </c>
      <c r="B5" s="182"/>
      <c r="C5" s="182"/>
      <c r="D5" s="176" t="str">
        <f>duréematch</f>
        <v xml:space="preserve"> 2*12+2+2*1+3=31'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47"/>
      <c r="Q5" s="35"/>
      <c r="R5" s="35"/>
      <c r="S5" s="35"/>
    </row>
    <row r="6" spans="1:19" ht="34.5" customHeight="1" thickBot="1">
      <c r="H6" s="18"/>
      <c r="I6" s="18"/>
      <c r="J6" s="18"/>
      <c r="K6" s="18"/>
      <c r="L6" s="18"/>
      <c r="M6" s="44"/>
      <c r="N6" s="44"/>
      <c r="O6" s="44"/>
      <c r="P6" s="47"/>
    </row>
    <row r="7" spans="1:19" s="10" customFormat="1" ht="21.95" customHeight="1" thickTop="1" thickBot="1">
      <c r="A7" s="2"/>
      <c r="B7" s="2"/>
      <c r="C7" s="3"/>
      <c r="D7" s="4" t="s">
        <v>8</v>
      </c>
      <c r="E7" s="5"/>
      <c r="F7" s="6"/>
      <c r="G7" s="4" t="s">
        <v>9</v>
      </c>
      <c r="H7" s="7"/>
      <c r="I7" s="8"/>
      <c r="J7" s="9" t="s">
        <v>7</v>
      </c>
      <c r="K7" s="5"/>
      <c r="L7" s="6"/>
      <c r="M7" s="179" t="s">
        <v>28</v>
      </c>
      <c r="N7" s="180"/>
      <c r="O7" s="181"/>
      <c r="P7" s="47"/>
    </row>
    <row r="8" spans="1:19" s="10" customFormat="1" ht="21.75" customHeight="1" thickTop="1" thickBot="1">
      <c r="A8" s="11" t="s">
        <v>10</v>
      </c>
      <c r="B8" s="11" t="s">
        <v>0</v>
      </c>
      <c r="C8" s="12" t="s">
        <v>6</v>
      </c>
      <c r="D8" s="12" t="s">
        <v>4</v>
      </c>
      <c r="E8" s="12" t="s">
        <v>5</v>
      </c>
      <c r="F8" s="13"/>
      <c r="G8" s="12" t="s">
        <v>1</v>
      </c>
      <c r="H8" s="12" t="s">
        <v>2</v>
      </c>
      <c r="I8" s="13"/>
      <c r="J8" s="12" t="s">
        <v>5</v>
      </c>
      <c r="K8" s="12" t="s">
        <v>3</v>
      </c>
      <c r="L8" s="13"/>
      <c r="M8" s="48" t="s">
        <v>27</v>
      </c>
      <c r="N8" s="177" t="s">
        <v>13</v>
      </c>
      <c r="O8" s="178"/>
      <c r="P8" s="49"/>
    </row>
    <row r="9" spans="1:19" s="10" customFormat="1" ht="17.100000000000001" customHeight="1" thickTop="1" thickBot="1">
      <c r="A9" s="15" t="s">
        <v>11</v>
      </c>
      <c r="B9" s="14">
        <v>0.39583333333333331</v>
      </c>
      <c r="C9" s="116" t="s">
        <v>29</v>
      </c>
      <c r="D9" s="76" t="s">
        <v>65</v>
      </c>
      <c r="E9" s="76" t="s">
        <v>38</v>
      </c>
      <c r="F9" s="77"/>
      <c r="G9" s="156">
        <v>2</v>
      </c>
      <c r="H9" s="78">
        <v>5</v>
      </c>
      <c r="I9" s="77"/>
      <c r="J9" s="76" t="s">
        <v>39</v>
      </c>
      <c r="K9" s="76" t="s">
        <v>60</v>
      </c>
      <c r="L9" s="56"/>
      <c r="M9" s="63"/>
      <c r="N9" s="64"/>
      <c r="O9" s="65"/>
      <c r="P9" s="62"/>
      <c r="R9" s="10" t="b">
        <f>AND(G9="",H9="")</f>
        <v>0</v>
      </c>
      <c r="S9" s="10">
        <f t="shared" ref="S9:S49" si="0">IF(R9=TRUE,"",IF(G9="f","f",IF(H9="f","-f",G9-H9)))</f>
        <v>-3</v>
      </c>
    </row>
    <row r="10" spans="1:19" s="10" customFormat="1" ht="17.100000000000001" customHeight="1" thickTop="1" thickBot="1">
      <c r="A10" s="15" t="s">
        <v>11</v>
      </c>
      <c r="B10" s="17">
        <f t="shared" ref="B10:B26" si="1">B9+durée1</f>
        <v>0.41736111111111107</v>
      </c>
      <c r="C10" s="116" t="s">
        <v>30</v>
      </c>
      <c r="D10" s="76" t="s">
        <v>34</v>
      </c>
      <c r="E10" s="76" t="s">
        <v>40</v>
      </c>
      <c r="F10" s="77"/>
      <c r="G10" s="78">
        <v>12</v>
      </c>
      <c r="H10" s="78">
        <v>1</v>
      </c>
      <c r="I10" s="77"/>
      <c r="J10" s="76" t="s">
        <v>41</v>
      </c>
      <c r="K10" s="76" t="s">
        <v>66</v>
      </c>
      <c r="L10" s="56"/>
      <c r="M10" s="66"/>
      <c r="N10" s="67"/>
      <c r="O10" s="67"/>
      <c r="P10" s="62"/>
      <c r="R10" s="10" t="b">
        <f t="shared" ref="R10:R49" si="2">AND(G10="",H10="")</f>
        <v>0</v>
      </c>
      <c r="S10" s="10">
        <f t="shared" si="0"/>
        <v>11</v>
      </c>
    </row>
    <row r="11" spans="1:19" s="10" customFormat="1" ht="17.100000000000001" customHeight="1" thickTop="1" thickBot="1">
      <c r="A11" s="15" t="s">
        <v>11</v>
      </c>
      <c r="B11" s="17">
        <f t="shared" si="1"/>
        <v>0.43888888888888883</v>
      </c>
      <c r="C11" s="112" t="s">
        <v>31</v>
      </c>
      <c r="D11" s="113" t="s">
        <v>61</v>
      </c>
      <c r="E11" s="113" t="s">
        <v>38</v>
      </c>
      <c r="F11" s="114"/>
      <c r="G11" s="115">
        <v>0</v>
      </c>
      <c r="H11" s="115">
        <v>7</v>
      </c>
      <c r="I11" s="114"/>
      <c r="J11" s="113" t="s">
        <v>39</v>
      </c>
      <c r="K11" s="113" t="s">
        <v>62</v>
      </c>
      <c r="L11" s="56"/>
      <c r="M11" s="68"/>
      <c r="N11" s="67"/>
      <c r="O11" s="67"/>
      <c r="P11" s="62"/>
      <c r="R11" s="10" t="b">
        <f t="shared" si="2"/>
        <v>0</v>
      </c>
      <c r="S11" s="10">
        <f t="shared" si="0"/>
        <v>-7</v>
      </c>
    </row>
    <row r="12" spans="1:19" s="10" customFormat="1" ht="17.100000000000001" customHeight="1" thickTop="1" thickBot="1">
      <c r="A12" s="15" t="s">
        <v>11</v>
      </c>
      <c r="B12" s="17">
        <f t="shared" si="1"/>
        <v>0.46041666666666659</v>
      </c>
      <c r="C12" s="112" t="s">
        <v>32</v>
      </c>
      <c r="D12" s="113" t="s">
        <v>63</v>
      </c>
      <c r="E12" s="113" t="s">
        <v>40</v>
      </c>
      <c r="F12" s="114"/>
      <c r="G12" s="115">
        <v>2</v>
      </c>
      <c r="H12" s="115">
        <v>5</v>
      </c>
      <c r="I12" s="114"/>
      <c r="J12" s="113" t="s">
        <v>41</v>
      </c>
      <c r="K12" s="113" t="s">
        <v>64</v>
      </c>
      <c r="L12" s="56"/>
      <c r="M12" s="68"/>
      <c r="N12" s="67"/>
      <c r="O12" s="65"/>
      <c r="P12" s="62"/>
      <c r="R12" s="10" t="b">
        <f t="shared" si="2"/>
        <v>0</v>
      </c>
      <c r="S12" s="10">
        <f t="shared" si="0"/>
        <v>-3</v>
      </c>
    </row>
    <row r="13" spans="1:19" s="10" customFormat="1" ht="17.100000000000001" customHeight="1" thickTop="1" thickBot="1">
      <c r="A13" s="15" t="s">
        <v>11</v>
      </c>
      <c r="B13" s="17">
        <f t="shared" si="1"/>
        <v>0.48194444444444434</v>
      </c>
      <c r="C13" s="152" t="s">
        <v>86</v>
      </c>
      <c r="D13" s="153" t="s">
        <v>110</v>
      </c>
      <c r="E13" s="153">
        <v>9</v>
      </c>
      <c r="F13" s="154"/>
      <c r="G13" s="155">
        <v>5</v>
      </c>
      <c r="H13" s="155">
        <v>0</v>
      </c>
      <c r="I13" s="154"/>
      <c r="J13" s="153">
        <v>18</v>
      </c>
      <c r="K13" s="153" t="str">
        <f>[5]!X2B</f>
        <v>EFFM</v>
      </c>
      <c r="L13" s="56"/>
      <c r="M13" s="68" t="s">
        <v>110</v>
      </c>
      <c r="N13" s="67" t="s">
        <v>110</v>
      </c>
      <c r="O13" s="67"/>
      <c r="P13" s="62"/>
      <c r="R13" s="10" t="b">
        <f t="shared" si="2"/>
        <v>0</v>
      </c>
      <c r="S13" s="10">
        <f t="shared" si="0"/>
        <v>5</v>
      </c>
    </row>
    <row r="14" spans="1:19" s="10" customFormat="1" ht="17.100000000000001" customHeight="1" thickTop="1" thickBot="1">
      <c r="A14" s="15" t="s">
        <v>11</v>
      </c>
      <c r="B14" s="17">
        <f>B13+Temps2</f>
        <v>0.49583333333333324</v>
      </c>
      <c r="C14" s="116">
        <v>5</v>
      </c>
      <c r="D14" s="76" t="s">
        <v>65</v>
      </c>
      <c r="E14" s="76" t="s">
        <v>38</v>
      </c>
      <c r="F14" s="77"/>
      <c r="G14" s="78">
        <v>10</v>
      </c>
      <c r="H14" s="78">
        <v>0</v>
      </c>
      <c r="I14" s="77"/>
      <c r="J14" s="76" t="s">
        <v>42</v>
      </c>
      <c r="K14" s="76" t="s">
        <v>67</v>
      </c>
      <c r="L14" s="56"/>
      <c r="M14" s="69"/>
      <c r="N14" s="67"/>
      <c r="O14" s="67"/>
      <c r="P14" s="62"/>
      <c r="R14" s="10" t="b">
        <f t="shared" si="2"/>
        <v>0</v>
      </c>
      <c r="S14" s="10">
        <f t="shared" si="0"/>
        <v>10</v>
      </c>
    </row>
    <row r="15" spans="1:19" s="10" customFormat="1" ht="17.100000000000001" customHeight="1" thickTop="1" thickBot="1">
      <c r="A15" s="15" t="s">
        <v>11</v>
      </c>
      <c r="B15" s="17">
        <f t="shared" si="1"/>
        <v>0.51736111111111105</v>
      </c>
      <c r="C15" s="116">
        <v>6</v>
      </c>
      <c r="D15" s="76" t="s">
        <v>34</v>
      </c>
      <c r="E15" s="76" t="s">
        <v>40</v>
      </c>
      <c r="F15" s="77"/>
      <c r="G15" s="78">
        <v>3</v>
      </c>
      <c r="H15" s="78">
        <v>3</v>
      </c>
      <c r="I15" s="77"/>
      <c r="J15" s="76" t="s">
        <v>39</v>
      </c>
      <c r="K15" s="76" t="s">
        <v>60</v>
      </c>
      <c r="L15" s="56"/>
      <c r="M15" s="68"/>
      <c r="N15" s="67"/>
      <c r="O15" s="67"/>
      <c r="P15" s="62"/>
      <c r="R15" s="10" t="b">
        <f t="shared" si="2"/>
        <v>0</v>
      </c>
      <c r="S15" s="10">
        <f t="shared" si="0"/>
        <v>0</v>
      </c>
    </row>
    <row r="16" spans="1:19" s="10" customFormat="1" ht="17.100000000000001" customHeight="1" thickTop="1" thickBot="1">
      <c r="A16" s="15" t="s">
        <v>11</v>
      </c>
      <c r="B16" s="17">
        <f t="shared" si="1"/>
        <v>0.53888888888888886</v>
      </c>
      <c r="C16" s="152" t="s">
        <v>87</v>
      </c>
      <c r="D16" s="153" t="str">
        <f>[5]poules!$C$11</f>
        <v>Hyères</v>
      </c>
      <c r="E16" s="153">
        <v>5</v>
      </c>
      <c r="F16" s="154"/>
      <c r="G16" s="155">
        <v>6</v>
      </c>
      <c r="H16" s="155">
        <v>0</v>
      </c>
      <c r="I16" s="154"/>
      <c r="J16" s="153">
        <v>20</v>
      </c>
      <c r="K16" s="153" t="str">
        <f>[5]poules!$C$26</f>
        <v>Muhouse</v>
      </c>
      <c r="L16" s="56"/>
      <c r="M16" s="68" t="s">
        <v>109</v>
      </c>
      <c r="N16" s="68" t="s">
        <v>109</v>
      </c>
      <c r="O16" s="67"/>
      <c r="P16" s="62"/>
      <c r="R16" s="10" t="b">
        <f t="shared" si="2"/>
        <v>0</v>
      </c>
      <c r="S16" s="10">
        <f t="shared" si="0"/>
        <v>6</v>
      </c>
    </row>
    <row r="17" spans="1:20" s="10" customFormat="1" ht="17.100000000000001" customHeight="1" thickTop="1" thickBot="1">
      <c r="A17" s="15" t="s">
        <v>11</v>
      </c>
      <c r="B17" s="17">
        <f>B16+Temps2</f>
        <v>0.5527777777777777</v>
      </c>
      <c r="C17" s="148">
        <v>7</v>
      </c>
      <c r="D17" s="149" t="s">
        <v>63</v>
      </c>
      <c r="E17" s="149" t="s">
        <v>40</v>
      </c>
      <c r="F17" s="150"/>
      <c r="G17" s="151">
        <v>2</v>
      </c>
      <c r="H17" s="151">
        <v>3</v>
      </c>
      <c r="I17" s="150"/>
      <c r="J17" s="149" t="s">
        <v>39</v>
      </c>
      <c r="K17" s="149" t="s">
        <v>62</v>
      </c>
      <c r="L17" s="56"/>
      <c r="M17" s="68"/>
      <c r="N17" s="67"/>
      <c r="O17" s="67"/>
      <c r="P17" s="62"/>
      <c r="R17" s="10" t="b">
        <f t="shared" si="2"/>
        <v>0</v>
      </c>
      <c r="S17" s="10">
        <f t="shared" si="0"/>
        <v>-1</v>
      </c>
    </row>
    <row r="18" spans="1:20" s="10" customFormat="1" ht="17.100000000000001" customHeight="1" thickTop="1" thickBot="1">
      <c r="A18" s="15" t="s">
        <v>11</v>
      </c>
      <c r="B18" s="17">
        <f t="shared" si="1"/>
        <v>0.57430555555555551</v>
      </c>
      <c r="C18" s="148">
        <v>8</v>
      </c>
      <c r="D18" s="149" t="s">
        <v>61</v>
      </c>
      <c r="E18" s="149" t="s">
        <v>38</v>
      </c>
      <c r="F18" s="150"/>
      <c r="G18" s="151">
        <v>0</v>
      </c>
      <c r="H18" s="151">
        <v>12</v>
      </c>
      <c r="I18" s="150"/>
      <c r="J18" s="149" t="s">
        <v>41</v>
      </c>
      <c r="K18" s="149" t="s">
        <v>64</v>
      </c>
      <c r="L18" s="56"/>
      <c r="M18" s="68"/>
      <c r="N18" s="67"/>
      <c r="O18" s="67"/>
      <c r="P18" s="62"/>
      <c r="R18" s="10" t="b">
        <f t="shared" si="2"/>
        <v>0</v>
      </c>
      <c r="S18" s="10">
        <f t="shared" si="0"/>
        <v>-12</v>
      </c>
    </row>
    <row r="19" spans="1:20" s="10" customFormat="1" ht="17.100000000000001" customHeight="1" thickTop="1" thickBot="1">
      <c r="A19" s="15" t="s">
        <v>11</v>
      </c>
      <c r="B19" s="17">
        <f t="shared" si="1"/>
        <v>0.59583333333333333</v>
      </c>
      <c r="C19" s="116">
        <v>9</v>
      </c>
      <c r="D19" s="76" t="s">
        <v>65</v>
      </c>
      <c r="E19" s="76" t="s">
        <v>38</v>
      </c>
      <c r="F19" s="77"/>
      <c r="G19" s="78">
        <v>13</v>
      </c>
      <c r="H19" s="78">
        <v>0</v>
      </c>
      <c r="I19" s="77"/>
      <c r="J19" s="76" t="s">
        <v>43</v>
      </c>
      <c r="K19" s="76" t="s">
        <v>66</v>
      </c>
      <c r="L19" s="56"/>
      <c r="M19" s="63"/>
      <c r="N19" s="67"/>
      <c r="O19" s="67"/>
      <c r="P19" s="62"/>
      <c r="R19" s="10" t="b">
        <f t="shared" si="2"/>
        <v>0</v>
      </c>
      <c r="S19" s="10">
        <f t="shared" si="0"/>
        <v>13</v>
      </c>
      <c r="T19" s="10" t="s">
        <v>49</v>
      </c>
    </row>
    <row r="20" spans="1:20" s="10" customFormat="1" ht="17.100000000000001" customHeight="1" thickTop="1" thickBot="1">
      <c r="A20" s="15" t="s">
        <v>11</v>
      </c>
      <c r="B20" s="17">
        <f t="shared" si="1"/>
        <v>0.61736111111111114</v>
      </c>
      <c r="C20" s="116">
        <v>10</v>
      </c>
      <c r="D20" s="76" t="s">
        <v>67</v>
      </c>
      <c r="E20" s="76" t="s">
        <v>42</v>
      </c>
      <c r="F20" s="77"/>
      <c r="G20" s="78">
        <v>0</v>
      </c>
      <c r="H20" s="78">
        <v>11</v>
      </c>
      <c r="I20" s="77"/>
      <c r="J20" s="76" t="s">
        <v>39</v>
      </c>
      <c r="K20" s="76" t="s">
        <v>60</v>
      </c>
      <c r="L20" s="56"/>
      <c r="M20" s="68"/>
      <c r="N20" s="67"/>
      <c r="O20" s="67"/>
      <c r="P20" s="62"/>
      <c r="R20" s="10" t="b">
        <f t="shared" si="2"/>
        <v>0</v>
      </c>
      <c r="S20" s="10">
        <f t="shared" si="0"/>
        <v>-11</v>
      </c>
    </row>
    <row r="21" spans="1:20" s="10" customFormat="1" ht="17.100000000000001" customHeight="1" thickTop="1" thickBot="1">
      <c r="A21" s="15" t="s">
        <v>11</v>
      </c>
      <c r="B21" s="17">
        <f t="shared" si="1"/>
        <v>0.63888888888888895</v>
      </c>
      <c r="C21" s="152" t="s">
        <v>88</v>
      </c>
      <c r="D21" s="153" t="str">
        <f>[5]poules!$C$13</f>
        <v>Diderot XII</v>
      </c>
      <c r="E21" s="153">
        <v>7</v>
      </c>
      <c r="F21" s="154"/>
      <c r="G21" s="155">
        <v>1</v>
      </c>
      <c r="H21" s="155">
        <v>4</v>
      </c>
      <c r="I21" s="154"/>
      <c r="J21" s="153">
        <v>16</v>
      </c>
      <c r="K21" s="153" t="str">
        <f>[5]!X2A</f>
        <v>Est</v>
      </c>
      <c r="L21" s="56"/>
      <c r="M21" s="68" t="s">
        <v>111</v>
      </c>
      <c r="N21" s="67" t="s">
        <v>111</v>
      </c>
      <c r="O21" s="65" t="s">
        <v>112</v>
      </c>
      <c r="P21" s="62"/>
      <c r="R21" s="10" t="b">
        <f t="shared" si="2"/>
        <v>0</v>
      </c>
      <c r="S21" s="10">
        <f t="shared" si="0"/>
        <v>-3</v>
      </c>
    </row>
    <row r="22" spans="1:20" s="10" customFormat="1" ht="17.100000000000001" customHeight="1" thickTop="1" thickBot="1">
      <c r="A22" s="15" t="s">
        <v>11</v>
      </c>
      <c r="B22" s="17">
        <f>B21+Temps2</f>
        <v>0.65277777777777779</v>
      </c>
      <c r="C22" s="148">
        <v>11</v>
      </c>
      <c r="D22" s="149" t="s">
        <v>62</v>
      </c>
      <c r="E22" s="149" t="s">
        <v>39</v>
      </c>
      <c r="F22" s="150"/>
      <c r="G22" s="151">
        <v>2</v>
      </c>
      <c r="H22" s="151">
        <v>7</v>
      </c>
      <c r="I22" s="150">
        <v>8</v>
      </c>
      <c r="J22" s="149" t="s">
        <v>41</v>
      </c>
      <c r="K22" s="149" t="s">
        <v>64</v>
      </c>
      <c r="L22" s="56"/>
      <c r="M22" s="67"/>
      <c r="N22" s="67"/>
      <c r="O22" s="63"/>
      <c r="P22" s="62"/>
      <c r="R22" s="10" t="b">
        <f t="shared" si="2"/>
        <v>0</v>
      </c>
      <c r="S22" s="10">
        <f t="shared" si="0"/>
        <v>-5</v>
      </c>
    </row>
    <row r="23" spans="1:20" s="10" customFormat="1" ht="17.100000000000001" customHeight="1" thickTop="1" thickBot="1">
      <c r="A23" s="15" t="s">
        <v>11</v>
      </c>
      <c r="B23" s="17">
        <f t="shared" si="1"/>
        <v>0.6743055555555556</v>
      </c>
      <c r="C23" s="116">
        <v>12</v>
      </c>
      <c r="D23" s="76" t="s">
        <v>65</v>
      </c>
      <c r="E23" s="76" t="s">
        <v>38</v>
      </c>
      <c r="F23" s="77"/>
      <c r="G23" s="78">
        <v>4</v>
      </c>
      <c r="H23" s="78">
        <v>2</v>
      </c>
      <c r="I23" s="77"/>
      <c r="J23" s="76" t="s">
        <v>40</v>
      </c>
      <c r="K23" s="76" t="s">
        <v>34</v>
      </c>
      <c r="L23" s="56"/>
      <c r="M23" s="68"/>
      <c r="N23" s="67"/>
      <c r="O23" s="70"/>
      <c r="P23" s="62"/>
      <c r="R23" s="10" t="b">
        <f t="shared" si="2"/>
        <v>0</v>
      </c>
      <c r="S23" s="10">
        <f t="shared" si="0"/>
        <v>2</v>
      </c>
    </row>
    <row r="24" spans="1:20" s="10" customFormat="1" ht="17.100000000000001" customHeight="1" thickTop="1" thickBot="1">
      <c r="A24" s="15" t="s">
        <v>11</v>
      </c>
      <c r="B24" s="17">
        <f t="shared" si="1"/>
        <v>0.69583333333333341</v>
      </c>
      <c r="C24" s="116">
        <v>13</v>
      </c>
      <c r="D24" s="76" t="s">
        <v>67</v>
      </c>
      <c r="E24" s="76" t="s">
        <v>42</v>
      </c>
      <c r="F24" s="77"/>
      <c r="G24" s="78">
        <v>2</v>
      </c>
      <c r="H24" s="78">
        <v>0</v>
      </c>
      <c r="I24" s="77"/>
      <c r="J24" s="76" t="s">
        <v>41</v>
      </c>
      <c r="K24" s="76" t="s">
        <v>66</v>
      </c>
      <c r="L24" s="56"/>
      <c r="M24" s="68"/>
      <c r="N24" s="71"/>
      <c r="O24" s="72"/>
      <c r="P24" s="62"/>
      <c r="R24" s="10" t="b">
        <f t="shared" si="2"/>
        <v>0</v>
      </c>
      <c r="S24" s="10">
        <f t="shared" si="0"/>
        <v>2</v>
      </c>
    </row>
    <row r="25" spans="1:20" s="10" customFormat="1" ht="17.100000000000001" customHeight="1" thickTop="1" thickBot="1">
      <c r="A25" s="15" t="s">
        <v>11</v>
      </c>
      <c r="B25" s="17">
        <f t="shared" si="1"/>
        <v>0.71736111111111123</v>
      </c>
      <c r="C25" s="148">
        <v>14</v>
      </c>
      <c r="D25" s="149" t="s">
        <v>61</v>
      </c>
      <c r="E25" s="149" t="s">
        <v>38</v>
      </c>
      <c r="F25" s="150"/>
      <c r="G25" s="151">
        <v>0</v>
      </c>
      <c r="H25" s="151">
        <v>4</v>
      </c>
      <c r="I25" s="150"/>
      <c r="J25" s="149" t="s">
        <v>40</v>
      </c>
      <c r="K25" s="149" t="s">
        <v>63</v>
      </c>
      <c r="L25" s="56"/>
      <c r="M25" s="68"/>
      <c r="N25" s="67"/>
      <c r="O25" s="70"/>
      <c r="P25" s="62"/>
      <c r="R25" s="10" t="b">
        <f t="shared" si="2"/>
        <v>0</v>
      </c>
      <c r="S25" s="10">
        <f t="shared" si="0"/>
        <v>-4</v>
      </c>
    </row>
    <row r="26" spans="1:20" s="10" customFormat="1" ht="14.25" thickTop="1" thickBot="1">
      <c r="A26" s="15" t="s">
        <v>11</v>
      </c>
      <c r="B26" s="17">
        <f t="shared" si="1"/>
        <v>0.73888888888888904</v>
      </c>
      <c r="C26" s="152" t="s">
        <v>89</v>
      </c>
      <c r="D26" s="153" t="str">
        <f>[5]!_xlbgnm.PC7</f>
        <v>Clermont-Moirans</v>
      </c>
      <c r="E26" s="153">
        <v>9</v>
      </c>
      <c r="F26" s="154"/>
      <c r="G26" s="155">
        <v>1</v>
      </c>
      <c r="H26" s="155">
        <v>1</v>
      </c>
      <c r="I26" s="154"/>
      <c r="J26" s="153">
        <v>15</v>
      </c>
      <c r="K26" s="153" t="str">
        <f>[5]!X1A</f>
        <v>Pontoise 2</v>
      </c>
      <c r="L26" s="56"/>
      <c r="M26" s="68"/>
      <c r="N26" s="155"/>
      <c r="O26" s="70"/>
      <c r="P26" s="62"/>
      <c r="R26" s="10" t="b">
        <f>AND(G26="",H26="")</f>
        <v>0</v>
      </c>
      <c r="S26" s="10">
        <f t="shared" si="0"/>
        <v>0</v>
      </c>
    </row>
    <row r="27" spans="1:20" s="10" customFormat="1" ht="14.25" thickTop="1" thickBot="1">
      <c r="A27" s="15" t="s">
        <v>11</v>
      </c>
      <c r="B27" s="17">
        <f>B26+Temps2</f>
        <v>0.75277777777777788</v>
      </c>
      <c r="C27" s="116">
        <v>15</v>
      </c>
      <c r="D27" s="76" t="s">
        <v>60</v>
      </c>
      <c r="E27" s="76" t="s">
        <v>39</v>
      </c>
      <c r="F27" s="77"/>
      <c r="G27" s="78">
        <v>10</v>
      </c>
      <c r="H27" s="78">
        <v>1</v>
      </c>
      <c r="I27" s="77"/>
      <c r="J27" s="76" t="s">
        <v>41</v>
      </c>
      <c r="K27" s="76" t="s">
        <v>66</v>
      </c>
      <c r="L27" s="56"/>
      <c r="M27" s="68"/>
      <c r="N27" s="67"/>
      <c r="O27" s="70"/>
      <c r="P27" s="62"/>
      <c r="R27" s="10" t="b">
        <f t="shared" ref="R27:R29" si="3">AND(G27="",H27="")</f>
        <v>0</v>
      </c>
      <c r="S27" s="10">
        <f t="shared" si="0"/>
        <v>9</v>
      </c>
    </row>
    <row r="28" spans="1:20" s="10" customFormat="1" ht="14.25" thickTop="1" thickBot="1">
      <c r="A28" s="15" t="s">
        <v>11</v>
      </c>
      <c r="B28" s="17">
        <f>B27+durée1</f>
        <v>0.77430555555555569</v>
      </c>
      <c r="C28" s="116">
        <v>16</v>
      </c>
      <c r="D28" s="76" t="s">
        <v>67</v>
      </c>
      <c r="E28" s="76" t="s">
        <v>42</v>
      </c>
      <c r="F28" s="77"/>
      <c r="G28" s="78">
        <v>0</v>
      </c>
      <c r="H28" s="78">
        <v>9</v>
      </c>
      <c r="I28" s="77"/>
      <c r="J28" s="76" t="s">
        <v>40</v>
      </c>
      <c r="K28" s="76" t="s">
        <v>34</v>
      </c>
      <c r="L28" s="56"/>
      <c r="M28" s="68"/>
      <c r="N28" s="67"/>
      <c r="O28" s="70"/>
      <c r="P28" s="62"/>
      <c r="R28" s="10" t="b">
        <f t="shared" si="3"/>
        <v>0</v>
      </c>
      <c r="S28" s="10">
        <f t="shared" si="0"/>
        <v>-9</v>
      </c>
    </row>
    <row r="29" spans="1:20" s="10" customFormat="1" ht="14.25" thickTop="1" thickBot="1">
      <c r="A29" s="15" t="s">
        <v>11</v>
      </c>
      <c r="B29" s="17">
        <f>B28+durée1</f>
        <v>0.7958333333333335</v>
      </c>
      <c r="C29" s="152" t="s">
        <v>90</v>
      </c>
      <c r="D29" s="155" t="s">
        <v>123</v>
      </c>
      <c r="E29" s="153" t="s">
        <v>91</v>
      </c>
      <c r="F29" s="154"/>
      <c r="G29" s="155">
        <v>2</v>
      </c>
      <c r="H29" s="155">
        <v>0</v>
      </c>
      <c r="I29" s="154"/>
      <c r="J29" s="153" t="s">
        <v>92</v>
      </c>
      <c r="K29" s="155" t="s">
        <v>124</v>
      </c>
      <c r="L29" s="56"/>
      <c r="M29" s="68"/>
      <c r="N29" s="67"/>
      <c r="O29" s="70"/>
      <c r="P29" s="62"/>
      <c r="R29" s="10" t="b">
        <f t="shared" si="3"/>
        <v>0</v>
      </c>
      <c r="S29" s="10">
        <f t="shared" si="0"/>
        <v>2</v>
      </c>
    </row>
    <row r="30" spans="1:20" s="10" customFormat="1" ht="13.5" thickTop="1">
      <c r="A30" s="45"/>
      <c r="B30" s="46"/>
      <c r="C30" s="135"/>
      <c r="D30" s="60"/>
      <c r="E30" s="61"/>
      <c r="F30" s="58"/>
      <c r="G30" s="60"/>
      <c r="H30" s="60"/>
      <c r="I30" s="58"/>
      <c r="J30" s="61"/>
      <c r="K30" s="60"/>
      <c r="L30" s="58"/>
      <c r="M30" s="136"/>
      <c r="N30" s="137"/>
      <c r="O30" s="137"/>
    </row>
    <row r="31" spans="1:20" s="10" customFormat="1" ht="13.5" thickBot="1">
      <c r="A31" s="45"/>
      <c r="B31" s="46"/>
      <c r="C31" s="59"/>
      <c r="D31" s="60"/>
      <c r="E31" s="61"/>
      <c r="F31" s="58"/>
      <c r="G31" s="60"/>
      <c r="H31" s="60"/>
      <c r="I31" s="58"/>
      <c r="J31" s="61"/>
      <c r="K31" s="60"/>
      <c r="L31" s="58"/>
      <c r="M31" s="73"/>
      <c r="N31" s="74"/>
      <c r="O31" s="74"/>
      <c r="P31" s="51"/>
    </row>
    <row r="32" spans="1:20" s="10" customFormat="1" ht="17.100000000000001" customHeight="1" thickTop="1" thickBot="1">
      <c r="A32" s="15" t="s">
        <v>12</v>
      </c>
      <c r="B32" s="17">
        <v>0.33333333333333331</v>
      </c>
      <c r="C32" s="157">
        <v>17</v>
      </c>
      <c r="D32" s="158" t="s">
        <v>67</v>
      </c>
      <c r="E32" s="159" t="s">
        <v>73</v>
      </c>
      <c r="F32" s="160"/>
      <c r="G32" s="158">
        <v>8</v>
      </c>
      <c r="H32" s="158">
        <v>0</v>
      </c>
      <c r="I32" s="160"/>
      <c r="J32" s="159" t="s">
        <v>74</v>
      </c>
      <c r="K32" s="159" t="s">
        <v>66</v>
      </c>
      <c r="L32" s="56"/>
      <c r="M32" s="63"/>
      <c r="N32" s="65"/>
      <c r="O32" s="67"/>
      <c r="P32" s="50"/>
      <c r="R32" s="10" t="b">
        <f t="shared" si="2"/>
        <v>0</v>
      </c>
      <c r="S32" s="10">
        <f t="shared" si="0"/>
        <v>8</v>
      </c>
    </row>
    <row r="33" spans="1:19" s="10" customFormat="1" ht="17.100000000000001" customHeight="1" thickTop="1" thickBot="1">
      <c r="A33" s="131" t="s">
        <v>12</v>
      </c>
      <c r="B33" s="17">
        <f t="shared" ref="B33:B45" si="4">B32+durée1</f>
        <v>0.35486111111111107</v>
      </c>
      <c r="C33" s="148">
        <v>18</v>
      </c>
      <c r="D33" s="151" t="s">
        <v>64</v>
      </c>
      <c r="E33" s="149" t="s">
        <v>75</v>
      </c>
      <c r="F33" s="150"/>
      <c r="G33" s="151">
        <v>2</v>
      </c>
      <c r="H33" s="151">
        <v>1</v>
      </c>
      <c r="I33" s="150"/>
      <c r="J33" s="149" t="s">
        <v>76</v>
      </c>
      <c r="K33" s="151" t="s">
        <v>63</v>
      </c>
      <c r="L33" s="56"/>
      <c r="M33" s="63"/>
      <c r="N33" s="65"/>
      <c r="O33" s="67"/>
      <c r="P33" s="50"/>
      <c r="R33" s="10" t="b">
        <f t="shared" si="2"/>
        <v>0</v>
      </c>
      <c r="S33" s="10">
        <f t="shared" si="0"/>
        <v>1</v>
      </c>
    </row>
    <row r="34" spans="1:19" s="10" customFormat="1" ht="14.25" thickTop="1" thickBot="1">
      <c r="A34" s="15" t="s">
        <v>12</v>
      </c>
      <c r="B34" s="17">
        <f t="shared" si="4"/>
        <v>0.37638888888888883</v>
      </c>
      <c r="C34" s="148">
        <v>19</v>
      </c>
      <c r="D34" s="149" t="s">
        <v>62</v>
      </c>
      <c r="E34" s="149" t="s">
        <v>77</v>
      </c>
      <c r="F34" s="150"/>
      <c r="G34" s="151">
        <v>5</v>
      </c>
      <c r="H34" s="151">
        <v>2</v>
      </c>
      <c r="I34" s="150"/>
      <c r="J34" s="149" t="s">
        <v>73</v>
      </c>
      <c r="K34" s="151" t="s">
        <v>61</v>
      </c>
      <c r="L34" s="56"/>
      <c r="M34" s="63"/>
      <c r="N34" s="67"/>
      <c r="O34" s="67"/>
      <c r="P34" s="52"/>
      <c r="R34" s="10" t="b">
        <f t="shared" si="2"/>
        <v>0</v>
      </c>
      <c r="S34" s="10">
        <f t="shared" si="0"/>
        <v>3</v>
      </c>
    </row>
    <row r="35" spans="1:19" s="10" customFormat="1" ht="14.25" thickTop="1" thickBot="1">
      <c r="A35" s="131" t="s">
        <v>12</v>
      </c>
      <c r="B35" s="17">
        <f t="shared" si="4"/>
        <v>0.39791666666666659</v>
      </c>
      <c r="C35" s="152">
        <v>41</v>
      </c>
      <c r="D35" s="155" t="s">
        <v>64</v>
      </c>
      <c r="E35" s="153" t="s">
        <v>93</v>
      </c>
      <c r="F35" s="154"/>
      <c r="G35" s="155">
        <v>8</v>
      </c>
      <c r="H35" s="155">
        <v>3</v>
      </c>
      <c r="I35" s="154"/>
      <c r="J35" s="153" t="s">
        <v>94</v>
      </c>
      <c r="K35" s="155" t="s">
        <v>125</v>
      </c>
      <c r="L35" s="56"/>
      <c r="M35" s="63"/>
      <c r="N35" s="65"/>
      <c r="O35" s="65"/>
      <c r="P35" s="52"/>
      <c r="R35" s="10" t="b">
        <f t="shared" si="2"/>
        <v>0</v>
      </c>
      <c r="S35" s="10">
        <f t="shared" si="0"/>
        <v>5</v>
      </c>
    </row>
    <row r="36" spans="1:19" s="10" customFormat="1" ht="14.25" thickTop="1" thickBot="1">
      <c r="A36" s="15" t="s">
        <v>12</v>
      </c>
      <c r="B36" s="17">
        <f>B35+Temps2</f>
        <v>0.41180555555555548</v>
      </c>
      <c r="C36" s="152">
        <v>42</v>
      </c>
      <c r="D36" s="155" t="s">
        <v>110</v>
      </c>
      <c r="E36" s="153" t="s">
        <v>95</v>
      </c>
      <c r="F36" s="154"/>
      <c r="G36" s="155">
        <v>1</v>
      </c>
      <c r="H36" s="155">
        <v>1</v>
      </c>
      <c r="I36" s="154"/>
      <c r="J36" s="153" t="s">
        <v>96</v>
      </c>
      <c r="K36" s="155" t="s">
        <v>126</v>
      </c>
      <c r="L36" s="56"/>
      <c r="M36" s="63"/>
      <c r="N36" s="65"/>
      <c r="O36" s="65"/>
      <c r="P36" s="52"/>
      <c r="R36" s="10" t="b">
        <f t="shared" si="2"/>
        <v>0</v>
      </c>
      <c r="S36" s="10">
        <f t="shared" si="0"/>
        <v>0</v>
      </c>
    </row>
    <row r="37" spans="1:19" s="10" customFormat="1" ht="14.25" thickTop="1" thickBot="1">
      <c r="A37" s="131" t="s">
        <v>12</v>
      </c>
      <c r="B37" s="17">
        <f>B36+Temps2</f>
        <v>0.42569444444444438</v>
      </c>
      <c r="C37" s="152">
        <v>45</v>
      </c>
      <c r="D37" s="155" t="s">
        <v>124</v>
      </c>
      <c r="E37" s="153" t="s">
        <v>97</v>
      </c>
      <c r="F37" s="154"/>
      <c r="G37" s="155">
        <v>2</v>
      </c>
      <c r="H37" s="155">
        <v>3</v>
      </c>
      <c r="I37" s="154"/>
      <c r="J37" s="153" t="s">
        <v>52</v>
      </c>
      <c r="K37" s="155" t="s">
        <v>128</v>
      </c>
      <c r="L37" s="56"/>
      <c r="M37" s="63"/>
      <c r="N37" s="65"/>
      <c r="O37" s="65"/>
      <c r="P37" s="52"/>
      <c r="R37" s="10" t="b">
        <f t="shared" si="2"/>
        <v>0</v>
      </c>
      <c r="S37" s="10">
        <f t="shared" si="0"/>
        <v>-1</v>
      </c>
    </row>
    <row r="38" spans="1:19" s="10" customFormat="1" ht="14.25" thickTop="1" thickBot="1">
      <c r="A38" s="15" t="s">
        <v>12</v>
      </c>
      <c r="B38" s="17">
        <f>B37+Temps2</f>
        <v>0.43958333333333327</v>
      </c>
      <c r="C38" s="152">
        <v>47</v>
      </c>
      <c r="D38" s="155" t="s">
        <v>129</v>
      </c>
      <c r="E38" s="153" t="s">
        <v>54</v>
      </c>
      <c r="F38" s="154"/>
      <c r="G38" s="155">
        <v>1</v>
      </c>
      <c r="H38" s="155">
        <v>2</v>
      </c>
      <c r="I38" s="154"/>
      <c r="J38" s="153" t="s">
        <v>108</v>
      </c>
      <c r="K38" s="155" t="s">
        <v>130</v>
      </c>
      <c r="L38" s="56"/>
      <c r="M38" s="63"/>
      <c r="N38" s="63"/>
      <c r="O38" s="63"/>
      <c r="P38" s="52"/>
      <c r="R38" s="10" t="b">
        <f t="shared" si="2"/>
        <v>0</v>
      </c>
      <c r="S38" s="10">
        <f t="shared" si="0"/>
        <v>-1</v>
      </c>
    </row>
    <row r="39" spans="1:19" s="10" customFormat="1" ht="14.25" thickTop="1" thickBot="1">
      <c r="A39" s="131" t="s">
        <v>12</v>
      </c>
      <c r="B39" s="17">
        <f>B38+Temps2</f>
        <v>0.45347222222222217</v>
      </c>
      <c r="C39" s="152">
        <v>49</v>
      </c>
      <c r="D39" s="155" t="s">
        <v>131</v>
      </c>
      <c r="E39" s="153" t="s">
        <v>53</v>
      </c>
      <c r="F39" s="154"/>
      <c r="G39" s="155">
        <v>0</v>
      </c>
      <c r="H39" s="155">
        <v>1</v>
      </c>
      <c r="I39" s="154"/>
      <c r="J39" s="153" t="s">
        <v>107</v>
      </c>
      <c r="K39" s="155" t="s">
        <v>132</v>
      </c>
      <c r="L39" s="56"/>
      <c r="M39" s="65"/>
      <c r="N39" s="63"/>
      <c r="O39" s="67"/>
      <c r="P39" s="52"/>
      <c r="R39" s="10" t="b">
        <f t="shared" si="2"/>
        <v>0</v>
      </c>
      <c r="S39" s="10">
        <f t="shared" si="0"/>
        <v>-1</v>
      </c>
    </row>
    <row r="40" spans="1:19" s="10" customFormat="1" ht="14.25" thickTop="1" thickBot="1">
      <c r="A40" s="15" t="s">
        <v>12</v>
      </c>
      <c r="B40" s="17">
        <f>B39+Temps2</f>
        <v>0.46736111111111106</v>
      </c>
      <c r="C40" s="148">
        <v>20</v>
      </c>
      <c r="D40" s="151" t="s">
        <v>63</v>
      </c>
      <c r="E40" s="149" t="s">
        <v>80</v>
      </c>
      <c r="F40" s="150"/>
      <c r="G40" s="151">
        <v>0</v>
      </c>
      <c r="H40" s="151" t="s">
        <v>79</v>
      </c>
      <c r="I40" s="150"/>
      <c r="J40" s="161" t="s">
        <v>59</v>
      </c>
      <c r="K40" s="151" t="s">
        <v>64</v>
      </c>
      <c r="L40" s="56"/>
      <c r="M40" s="63"/>
      <c r="N40" s="63"/>
      <c r="O40" s="63"/>
      <c r="P40" s="52"/>
      <c r="R40" s="10" t="b">
        <f t="shared" si="2"/>
        <v>0</v>
      </c>
      <c r="S40" s="10" t="str">
        <f t="shared" si="0"/>
        <v>-f</v>
      </c>
    </row>
    <row r="41" spans="1:19" s="10" customFormat="1" ht="14.25" thickTop="1" thickBot="1">
      <c r="A41" s="131" t="s">
        <v>12</v>
      </c>
      <c r="B41" s="17">
        <f>B40+durée1</f>
        <v>0.48888888888888882</v>
      </c>
      <c r="C41" s="148">
        <v>21</v>
      </c>
      <c r="D41" s="151" t="s">
        <v>62</v>
      </c>
      <c r="E41" s="149" t="s">
        <v>81</v>
      </c>
      <c r="F41" s="150"/>
      <c r="G41" s="151">
        <v>7</v>
      </c>
      <c r="H41" s="151">
        <v>1</v>
      </c>
      <c r="I41" s="150"/>
      <c r="J41" s="161" t="s">
        <v>82</v>
      </c>
      <c r="K41" s="151" t="s">
        <v>61</v>
      </c>
      <c r="L41" s="56"/>
      <c r="M41" s="67"/>
      <c r="N41" s="63"/>
      <c r="O41" s="65"/>
      <c r="P41" s="52"/>
      <c r="R41" s="10" t="b">
        <f t="shared" si="2"/>
        <v>0</v>
      </c>
      <c r="S41" s="10">
        <f t="shared" si="0"/>
        <v>6</v>
      </c>
    </row>
    <row r="42" spans="1:19" s="10" customFormat="1" ht="14.25" thickTop="1" thickBot="1">
      <c r="A42" s="15" t="s">
        <v>12</v>
      </c>
      <c r="B42" s="17">
        <f>B41+durée1</f>
        <v>0.51041666666666663</v>
      </c>
      <c r="C42" s="116">
        <v>22</v>
      </c>
      <c r="D42" s="78" t="s">
        <v>60</v>
      </c>
      <c r="E42" s="76" t="s">
        <v>75</v>
      </c>
      <c r="F42" s="77"/>
      <c r="G42" s="78">
        <v>8</v>
      </c>
      <c r="H42" s="78">
        <v>0</v>
      </c>
      <c r="I42" s="77"/>
      <c r="J42" s="162" t="s">
        <v>102</v>
      </c>
      <c r="K42" s="78" t="s">
        <v>67</v>
      </c>
      <c r="L42" s="56"/>
      <c r="M42" s="67"/>
      <c r="N42" s="63"/>
      <c r="O42" s="65"/>
      <c r="P42" s="52"/>
      <c r="R42" s="10" t="b">
        <f t="shared" si="2"/>
        <v>0</v>
      </c>
      <c r="S42" s="10">
        <f t="shared" si="0"/>
        <v>8</v>
      </c>
    </row>
    <row r="43" spans="1:19" s="10" customFormat="1" ht="14.25" thickTop="1" thickBot="1">
      <c r="A43" s="131" t="s">
        <v>12</v>
      </c>
      <c r="B43" s="17">
        <f t="shared" si="4"/>
        <v>0.53194444444444444</v>
      </c>
      <c r="C43" s="116">
        <v>23</v>
      </c>
      <c r="D43" s="78" t="s">
        <v>65</v>
      </c>
      <c r="E43" s="76" t="s">
        <v>76</v>
      </c>
      <c r="F43" s="77"/>
      <c r="G43" s="78">
        <v>4</v>
      </c>
      <c r="H43" s="78">
        <v>3</v>
      </c>
      <c r="I43" s="77"/>
      <c r="J43" s="76" t="s">
        <v>77</v>
      </c>
      <c r="K43" s="78" t="s">
        <v>34</v>
      </c>
      <c r="L43" s="56"/>
      <c r="M43" s="67"/>
      <c r="N43" s="63"/>
      <c r="O43" s="65"/>
      <c r="P43" s="52"/>
      <c r="R43" s="10" t="b">
        <f t="shared" si="2"/>
        <v>0</v>
      </c>
      <c r="S43" s="10">
        <f t="shared" si="0"/>
        <v>1</v>
      </c>
    </row>
    <row r="44" spans="1:19" s="10" customFormat="1" ht="14.25" thickTop="1" thickBot="1">
      <c r="A44" s="15" t="s">
        <v>12</v>
      </c>
      <c r="B44" s="17">
        <f t="shared" si="4"/>
        <v>0.55347222222222225</v>
      </c>
      <c r="C44" s="155" t="s">
        <v>98</v>
      </c>
      <c r="D44" s="155" t="s">
        <v>68</v>
      </c>
      <c r="E44" s="155"/>
      <c r="F44" s="155"/>
      <c r="G44" s="155" t="s">
        <v>79</v>
      </c>
      <c r="H44" s="155" t="s">
        <v>79</v>
      </c>
      <c r="I44" s="155"/>
      <c r="J44" s="155"/>
      <c r="K44" s="155" t="s">
        <v>69</v>
      </c>
      <c r="L44" s="56"/>
      <c r="M44" s="63"/>
      <c r="N44" s="65"/>
      <c r="O44" s="63"/>
      <c r="P44" s="53"/>
      <c r="R44" s="10" t="b">
        <f t="shared" si="2"/>
        <v>0</v>
      </c>
      <c r="S44" s="10" t="str">
        <f t="shared" si="0"/>
        <v>f</v>
      </c>
    </row>
    <row r="45" spans="1:19" s="10" customFormat="1" ht="14.25" thickTop="1" thickBot="1">
      <c r="A45" s="131" t="s">
        <v>12</v>
      </c>
      <c r="B45" s="17">
        <f t="shared" si="4"/>
        <v>0.57500000000000007</v>
      </c>
      <c r="C45" s="148">
        <v>24</v>
      </c>
      <c r="D45" s="151" t="s">
        <v>133</v>
      </c>
      <c r="E45" s="149" t="s">
        <v>99</v>
      </c>
      <c r="F45" s="150"/>
      <c r="G45" s="151">
        <v>0</v>
      </c>
      <c r="H45" s="151" t="s">
        <v>79</v>
      </c>
      <c r="I45" s="150"/>
      <c r="J45" s="149" t="s">
        <v>59</v>
      </c>
      <c r="K45" s="151" t="s">
        <v>64</v>
      </c>
      <c r="L45" s="56"/>
      <c r="M45" s="63"/>
      <c r="N45" s="65"/>
      <c r="O45" s="67"/>
      <c r="P45" s="52"/>
      <c r="R45" s="10" t="b">
        <f t="shared" si="2"/>
        <v>0</v>
      </c>
      <c r="S45" s="10" t="str">
        <f t="shared" si="0"/>
        <v>-f</v>
      </c>
    </row>
    <row r="46" spans="1:19" s="10" customFormat="1" ht="14.25" thickTop="1" thickBot="1">
      <c r="A46" s="15" t="s">
        <v>12</v>
      </c>
      <c r="B46" s="17">
        <f>B45+'Fiche de renseignements compéti'!C12</f>
        <v>0.59930555555555565</v>
      </c>
      <c r="C46" s="116">
        <v>25</v>
      </c>
      <c r="D46" s="78" t="s">
        <v>67</v>
      </c>
      <c r="E46" s="76" t="s">
        <v>103</v>
      </c>
      <c r="F46" s="77"/>
      <c r="G46" s="78">
        <v>0</v>
      </c>
      <c r="H46" s="78">
        <v>3</v>
      </c>
      <c r="I46" s="77"/>
      <c r="J46" s="76" t="s">
        <v>104</v>
      </c>
      <c r="K46" s="78" t="s">
        <v>34</v>
      </c>
      <c r="L46" s="56"/>
      <c r="M46" s="65"/>
      <c r="N46" s="63"/>
      <c r="O46" s="63"/>
      <c r="P46" s="52"/>
      <c r="R46" s="10" t="b">
        <f t="shared" si="2"/>
        <v>0</v>
      </c>
      <c r="S46" s="10">
        <f t="shared" si="0"/>
        <v>-3</v>
      </c>
    </row>
    <row r="47" spans="1:19" s="10" customFormat="1" ht="14.25" thickTop="1" thickBot="1">
      <c r="A47" s="131" t="s">
        <v>12</v>
      </c>
      <c r="B47" s="17">
        <f>B46+'Fiche de renseignements compéti'!C12</f>
        <v>0.62361111111111123</v>
      </c>
      <c r="C47" s="148">
        <v>26</v>
      </c>
      <c r="D47" s="151" t="s">
        <v>62</v>
      </c>
      <c r="E47" s="149" t="s">
        <v>100</v>
      </c>
      <c r="F47" s="150"/>
      <c r="G47" s="151">
        <v>3</v>
      </c>
      <c r="H47" s="151">
        <v>0</v>
      </c>
      <c r="I47" s="150"/>
      <c r="J47" s="149" t="s">
        <v>101</v>
      </c>
      <c r="K47" s="151" t="s">
        <v>63</v>
      </c>
      <c r="L47" s="56"/>
      <c r="M47" s="65"/>
      <c r="N47" s="63"/>
      <c r="O47" s="63"/>
      <c r="P47" s="52"/>
      <c r="R47" s="10" t="b">
        <f t="shared" si="2"/>
        <v>0</v>
      </c>
      <c r="S47" s="10">
        <f t="shared" si="0"/>
        <v>3</v>
      </c>
    </row>
    <row r="48" spans="1:19" s="10" customFormat="1" ht="14.25" thickTop="1" thickBot="1">
      <c r="A48" s="131" t="s">
        <v>12</v>
      </c>
      <c r="B48" s="17">
        <f>B47+'Fiche de renseignements compéti'!C11</f>
        <v>0.65138888888888902</v>
      </c>
      <c r="C48" s="116">
        <v>27</v>
      </c>
      <c r="D48" s="78" t="s">
        <v>60</v>
      </c>
      <c r="E48" s="76" t="s">
        <v>105</v>
      </c>
      <c r="F48" s="77"/>
      <c r="G48" s="78">
        <v>6</v>
      </c>
      <c r="H48" s="78">
        <v>0</v>
      </c>
      <c r="I48" s="77"/>
      <c r="J48" s="76" t="s">
        <v>106</v>
      </c>
      <c r="K48" s="78" t="s">
        <v>65</v>
      </c>
      <c r="L48" s="56"/>
      <c r="M48" s="65"/>
      <c r="N48" s="63"/>
      <c r="O48" s="63"/>
      <c r="P48" s="52"/>
      <c r="R48" s="10" t="b">
        <f t="shared" si="2"/>
        <v>0</v>
      </c>
      <c r="S48" s="10">
        <f t="shared" si="0"/>
        <v>6</v>
      </c>
    </row>
    <row r="49" spans="1:20" ht="14.25" thickTop="1" thickBot="1">
      <c r="A49" s="131" t="s">
        <v>12</v>
      </c>
      <c r="B49" s="17">
        <f>B48+'Fiche de renseignements compéti'!C11</f>
        <v>0.67916666666666681</v>
      </c>
      <c r="C49" s="75"/>
      <c r="D49" s="57"/>
      <c r="E49" s="55"/>
      <c r="F49" s="56"/>
      <c r="G49" s="57"/>
      <c r="H49" s="57"/>
      <c r="I49" s="56"/>
      <c r="J49" s="55"/>
      <c r="K49" s="57"/>
      <c r="L49" s="56"/>
      <c r="M49" s="63"/>
      <c r="N49" s="63"/>
      <c r="O49" s="65"/>
      <c r="P49" s="52"/>
      <c r="Q49" s="10"/>
      <c r="R49" s="10" t="b">
        <f t="shared" si="2"/>
        <v>1</v>
      </c>
      <c r="S49" s="10" t="str">
        <f t="shared" si="0"/>
        <v/>
      </c>
      <c r="T49" s="10"/>
    </row>
    <row r="50" spans="1:20" ht="14.25" thickTop="1" thickBot="1">
      <c r="A50" s="15" t="s">
        <v>12</v>
      </c>
      <c r="B50" s="17">
        <f>B49+'Fiche de renseignements compéti'!C11</f>
        <v>0.7069444444444446</v>
      </c>
      <c r="C50" s="75"/>
      <c r="D50" s="57"/>
      <c r="E50" s="55"/>
      <c r="F50" s="56"/>
      <c r="G50" s="57"/>
      <c r="H50" s="57"/>
      <c r="I50" s="56"/>
      <c r="J50" s="55"/>
      <c r="K50" s="57"/>
      <c r="L50" s="56"/>
      <c r="M50" s="63"/>
      <c r="N50" s="63"/>
      <c r="O50" s="65"/>
      <c r="P50" s="52"/>
      <c r="Q50" s="10"/>
      <c r="R50" s="10"/>
      <c r="S50" s="10"/>
      <c r="T50" s="10"/>
    </row>
    <row r="51" spans="1:20" ht="14.25" thickTop="1" thickBot="1">
      <c r="A51" s="131"/>
      <c r="B51" s="17"/>
      <c r="C51" s="75"/>
      <c r="D51" s="57"/>
      <c r="E51" s="55"/>
      <c r="F51" s="56"/>
      <c r="G51" s="57"/>
      <c r="H51" s="57"/>
      <c r="I51" s="56"/>
      <c r="J51" s="55"/>
      <c r="K51" s="57"/>
      <c r="L51" s="56"/>
      <c r="M51" s="63"/>
      <c r="N51" s="63"/>
      <c r="O51" s="65"/>
      <c r="P51" s="52"/>
      <c r="Q51" s="10"/>
      <c r="R51" s="10"/>
      <c r="S51" s="10"/>
      <c r="T51" s="10"/>
    </row>
    <row r="52" spans="1:20" ht="14.25" thickTop="1" thickBot="1">
      <c r="A52" s="16"/>
      <c r="B52" s="17"/>
      <c r="C52" s="75"/>
      <c r="D52" s="57"/>
      <c r="E52" s="55"/>
      <c r="F52" s="56"/>
      <c r="G52" s="57"/>
      <c r="H52" s="57"/>
      <c r="I52" s="56"/>
      <c r="J52" s="55"/>
      <c r="K52" s="57"/>
      <c r="L52" s="56"/>
      <c r="M52" s="63"/>
      <c r="N52" s="63"/>
      <c r="O52" s="65"/>
      <c r="P52" s="52"/>
      <c r="Q52" s="10"/>
      <c r="R52" s="10"/>
      <c r="S52" s="10"/>
      <c r="T52" s="10"/>
    </row>
    <row r="53" spans="1:20" ht="13.5" thickTop="1"/>
  </sheetData>
  <mergeCells count="11">
    <mergeCell ref="D5:O5"/>
    <mergeCell ref="N8:O8"/>
    <mergeCell ref="M7:O7"/>
    <mergeCell ref="A5:C5"/>
    <mergeCell ref="J4:L4"/>
    <mergeCell ref="M4:P4"/>
    <mergeCell ref="I1:P1"/>
    <mergeCell ref="G2:H2"/>
    <mergeCell ref="I2:P2"/>
    <mergeCell ref="K3:P3"/>
    <mergeCell ref="B4:I4"/>
  </mergeCells>
  <phoneticPr fontId="0" type="noConversion"/>
  <printOptions horizontalCentered="1" verticalCentered="1"/>
  <pageMargins left="0.59055118110236227" right="0.31496062992125984" top="0.39370078740157483" bottom="0.43307086614173229" header="0.31496062992125984" footer="0.27559055118110237"/>
  <pageSetup paperSize="9" scale="79" fitToHeight="2" orientation="landscape" horizontalDpi="4294967293" verticalDpi="300" r:id="rId1"/>
  <headerFooter alignWithMargins="0"/>
  <rowBreaks count="1" manualBreakCount="1">
    <brk id="3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8">
    <pageSetUpPr fitToPage="1"/>
  </sheetPr>
  <dimension ref="A1:AI26"/>
  <sheetViews>
    <sheetView topLeftCell="A4" zoomScale="80" zoomScaleNormal="80" workbookViewId="0">
      <selection activeCell="R30" sqref="R30"/>
    </sheetView>
  </sheetViews>
  <sheetFormatPr baseColWidth="10" defaultRowHeight="15.75"/>
  <cols>
    <col min="1" max="1" width="4.42578125" style="36" customWidth="1"/>
    <col min="2" max="2" width="6" style="36" customWidth="1"/>
    <col min="3" max="3" width="26.85546875" style="36" customWidth="1"/>
    <col min="4" max="4" width="6" style="36" customWidth="1"/>
    <col min="5" max="5" width="5.28515625" style="36" customWidth="1"/>
    <col min="6" max="7" width="5.28515625" style="37" customWidth="1"/>
    <col min="8" max="10" width="5.28515625" style="36" customWidth="1"/>
    <col min="11" max="11" width="7.85546875" style="36" bestFit="1" customWidth="1"/>
    <col min="12" max="20" width="5.28515625" style="36" customWidth="1"/>
    <col min="21" max="22" width="7.5703125" style="36" customWidth="1"/>
    <col min="23" max="23" width="5.7109375" style="36" customWidth="1"/>
    <col min="24" max="31" width="5.28515625" style="36" customWidth="1"/>
    <col min="32" max="33" width="5.7109375" style="36" customWidth="1"/>
    <col min="34" max="35" width="5.7109375" style="84" customWidth="1"/>
    <col min="36" max="38" width="5.7109375" style="36" customWidth="1"/>
    <col min="39" max="256" width="11.42578125" style="36"/>
    <col min="257" max="257" width="4.42578125" style="36" customWidth="1"/>
    <col min="258" max="258" width="6" style="36" customWidth="1"/>
    <col min="259" max="259" width="23.5703125" style="36" customWidth="1"/>
    <col min="260" max="260" width="6" style="36" customWidth="1"/>
    <col min="261" max="276" width="5.28515625" style="36" customWidth="1"/>
    <col min="277" max="278" width="7.5703125" style="36" customWidth="1"/>
    <col min="279" max="287" width="5.28515625" style="36" customWidth="1"/>
    <col min="288" max="289" width="5.7109375" style="36" customWidth="1"/>
    <col min="290" max="291" width="9.5703125" style="36" customWidth="1"/>
    <col min="292" max="512" width="11.42578125" style="36"/>
    <col min="513" max="513" width="4.42578125" style="36" customWidth="1"/>
    <col min="514" max="514" width="6" style="36" customWidth="1"/>
    <col min="515" max="515" width="23.5703125" style="36" customWidth="1"/>
    <col min="516" max="516" width="6" style="36" customWidth="1"/>
    <col min="517" max="532" width="5.28515625" style="36" customWidth="1"/>
    <col min="533" max="534" width="7.5703125" style="36" customWidth="1"/>
    <col min="535" max="543" width="5.28515625" style="36" customWidth="1"/>
    <col min="544" max="545" width="5.7109375" style="36" customWidth="1"/>
    <col min="546" max="547" width="9.5703125" style="36" customWidth="1"/>
    <col min="548" max="768" width="11.42578125" style="36"/>
    <col min="769" max="769" width="4.42578125" style="36" customWidth="1"/>
    <col min="770" max="770" width="6" style="36" customWidth="1"/>
    <col min="771" max="771" width="23.5703125" style="36" customWidth="1"/>
    <col min="772" max="772" width="6" style="36" customWidth="1"/>
    <col min="773" max="788" width="5.28515625" style="36" customWidth="1"/>
    <col min="789" max="790" width="7.5703125" style="36" customWidth="1"/>
    <col min="791" max="799" width="5.28515625" style="36" customWidth="1"/>
    <col min="800" max="801" width="5.7109375" style="36" customWidth="1"/>
    <col min="802" max="803" width="9.5703125" style="36" customWidth="1"/>
    <col min="804" max="1024" width="11.42578125" style="36"/>
    <col min="1025" max="1025" width="4.42578125" style="36" customWidth="1"/>
    <col min="1026" max="1026" width="6" style="36" customWidth="1"/>
    <col min="1027" max="1027" width="23.5703125" style="36" customWidth="1"/>
    <col min="1028" max="1028" width="6" style="36" customWidth="1"/>
    <col min="1029" max="1044" width="5.28515625" style="36" customWidth="1"/>
    <col min="1045" max="1046" width="7.5703125" style="36" customWidth="1"/>
    <col min="1047" max="1055" width="5.28515625" style="36" customWidth="1"/>
    <col min="1056" max="1057" width="5.7109375" style="36" customWidth="1"/>
    <col min="1058" max="1059" width="9.5703125" style="36" customWidth="1"/>
    <col min="1060" max="1280" width="11.42578125" style="36"/>
    <col min="1281" max="1281" width="4.42578125" style="36" customWidth="1"/>
    <col min="1282" max="1282" width="6" style="36" customWidth="1"/>
    <col min="1283" max="1283" width="23.5703125" style="36" customWidth="1"/>
    <col min="1284" max="1284" width="6" style="36" customWidth="1"/>
    <col min="1285" max="1300" width="5.28515625" style="36" customWidth="1"/>
    <col min="1301" max="1302" width="7.5703125" style="36" customWidth="1"/>
    <col min="1303" max="1311" width="5.28515625" style="36" customWidth="1"/>
    <col min="1312" max="1313" width="5.7109375" style="36" customWidth="1"/>
    <col min="1314" max="1315" width="9.5703125" style="36" customWidth="1"/>
    <col min="1316" max="1536" width="11.42578125" style="36"/>
    <col min="1537" max="1537" width="4.42578125" style="36" customWidth="1"/>
    <col min="1538" max="1538" width="6" style="36" customWidth="1"/>
    <col min="1539" max="1539" width="23.5703125" style="36" customWidth="1"/>
    <col min="1540" max="1540" width="6" style="36" customWidth="1"/>
    <col min="1541" max="1556" width="5.28515625" style="36" customWidth="1"/>
    <col min="1557" max="1558" width="7.5703125" style="36" customWidth="1"/>
    <col min="1559" max="1567" width="5.28515625" style="36" customWidth="1"/>
    <col min="1568" max="1569" width="5.7109375" style="36" customWidth="1"/>
    <col min="1570" max="1571" width="9.5703125" style="36" customWidth="1"/>
    <col min="1572" max="1792" width="11.42578125" style="36"/>
    <col min="1793" max="1793" width="4.42578125" style="36" customWidth="1"/>
    <col min="1794" max="1794" width="6" style="36" customWidth="1"/>
    <col min="1795" max="1795" width="23.5703125" style="36" customWidth="1"/>
    <col min="1796" max="1796" width="6" style="36" customWidth="1"/>
    <col min="1797" max="1812" width="5.28515625" style="36" customWidth="1"/>
    <col min="1813" max="1814" width="7.5703125" style="36" customWidth="1"/>
    <col min="1815" max="1823" width="5.28515625" style="36" customWidth="1"/>
    <col min="1824" max="1825" width="5.7109375" style="36" customWidth="1"/>
    <col min="1826" max="1827" width="9.5703125" style="36" customWidth="1"/>
    <col min="1828" max="2048" width="11.42578125" style="36"/>
    <col min="2049" max="2049" width="4.42578125" style="36" customWidth="1"/>
    <col min="2050" max="2050" width="6" style="36" customWidth="1"/>
    <col min="2051" max="2051" width="23.5703125" style="36" customWidth="1"/>
    <col min="2052" max="2052" width="6" style="36" customWidth="1"/>
    <col min="2053" max="2068" width="5.28515625" style="36" customWidth="1"/>
    <col min="2069" max="2070" width="7.5703125" style="36" customWidth="1"/>
    <col min="2071" max="2079" width="5.28515625" style="36" customWidth="1"/>
    <col min="2080" max="2081" width="5.7109375" style="36" customWidth="1"/>
    <col min="2082" max="2083" width="9.5703125" style="36" customWidth="1"/>
    <col min="2084" max="2304" width="11.42578125" style="36"/>
    <col min="2305" max="2305" width="4.42578125" style="36" customWidth="1"/>
    <col min="2306" max="2306" width="6" style="36" customWidth="1"/>
    <col min="2307" max="2307" width="23.5703125" style="36" customWidth="1"/>
    <col min="2308" max="2308" width="6" style="36" customWidth="1"/>
    <col min="2309" max="2324" width="5.28515625" style="36" customWidth="1"/>
    <col min="2325" max="2326" width="7.5703125" style="36" customWidth="1"/>
    <col min="2327" max="2335" width="5.28515625" style="36" customWidth="1"/>
    <col min="2336" max="2337" width="5.7109375" style="36" customWidth="1"/>
    <col min="2338" max="2339" width="9.5703125" style="36" customWidth="1"/>
    <col min="2340" max="2560" width="11.42578125" style="36"/>
    <col min="2561" max="2561" width="4.42578125" style="36" customWidth="1"/>
    <col min="2562" max="2562" width="6" style="36" customWidth="1"/>
    <col min="2563" max="2563" width="23.5703125" style="36" customWidth="1"/>
    <col min="2564" max="2564" width="6" style="36" customWidth="1"/>
    <col min="2565" max="2580" width="5.28515625" style="36" customWidth="1"/>
    <col min="2581" max="2582" width="7.5703125" style="36" customWidth="1"/>
    <col min="2583" max="2591" width="5.28515625" style="36" customWidth="1"/>
    <col min="2592" max="2593" width="5.7109375" style="36" customWidth="1"/>
    <col min="2594" max="2595" width="9.5703125" style="36" customWidth="1"/>
    <col min="2596" max="2816" width="11.42578125" style="36"/>
    <col min="2817" max="2817" width="4.42578125" style="36" customWidth="1"/>
    <col min="2818" max="2818" width="6" style="36" customWidth="1"/>
    <col min="2819" max="2819" width="23.5703125" style="36" customWidth="1"/>
    <col min="2820" max="2820" width="6" style="36" customWidth="1"/>
    <col min="2821" max="2836" width="5.28515625" style="36" customWidth="1"/>
    <col min="2837" max="2838" width="7.5703125" style="36" customWidth="1"/>
    <col min="2839" max="2847" width="5.28515625" style="36" customWidth="1"/>
    <col min="2848" max="2849" width="5.7109375" style="36" customWidth="1"/>
    <col min="2850" max="2851" width="9.5703125" style="36" customWidth="1"/>
    <col min="2852" max="3072" width="11.42578125" style="36"/>
    <col min="3073" max="3073" width="4.42578125" style="36" customWidth="1"/>
    <col min="3074" max="3074" width="6" style="36" customWidth="1"/>
    <col min="3075" max="3075" width="23.5703125" style="36" customWidth="1"/>
    <col min="3076" max="3076" width="6" style="36" customWidth="1"/>
    <col min="3077" max="3092" width="5.28515625" style="36" customWidth="1"/>
    <col min="3093" max="3094" width="7.5703125" style="36" customWidth="1"/>
    <col min="3095" max="3103" width="5.28515625" style="36" customWidth="1"/>
    <col min="3104" max="3105" width="5.7109375" style="36" customWidth="1"/>
    <col min="3106" max="3107" width="9.5703125" style="36" customWidth="1"/>
    <col min="3108" max="3328" width="11.42578125" style="36"/>
    <col min="3329" max="3329" width="4.42578125" style="36" customWidth="1"/>
    <col min="3330" max="3330" width="6" style="36" customWidth="1"/>
    <col min="3331" max="3331" width="23.5703125" style="36" customWidth="1"/>
    <col min="3332" max="3332" width="6" style="36" customWidth="1"/>
    <col min="3333" max="3348" width="5.28515625" style="36" customWidth="1"/>
    <col min="3349" max="3350" width="7.5703125" style="36" customWidth="1"/>
    <col min="3351" max="3359" width="5.28515625" style="36" customWidth="1"/>
    <col min="3360" max="3361" width="5.7109375" style="36" customWidth="1"/>
    <col min="3362" max="3363" width="9.5703125" style="36" customWidth="1"/>
    <col min="3364" max="3584" width="11.42578125" style="36"/>
    <col min="3585" max="3585" width="4.42578125" style="36" customWidth="1"/>
    <col min="3586" max="3586" width="6" style="36" customWidth="1"/>
    <col min="3587" max="3587" width="23.5703125" style="36" customWidth="1"/>
    <col min="3588" max="3588" width="6" style="36" customWidth="1"/>
    <col min="3589" max="3604" width="5.28515625" style="36" customWidth="1"/>
    <col min="3605" max="3606" width="7.5703125" style="36" customWidth="1"/>
    <col min="3607" max="3615" width="5.28515625" style="36" customWidth="1"/>
    <col min="3616" max="3617" width="5.7109375" style="36" customWidth="1"/>
    <col min="3618" max="3619" width="9.5703125" style="36" customWidth="1"/>
    <col min="3620" max="3840" width="11.42578125" style="36"/>
    <col min="3841" max="3841" width="4.42578125" style="36" customWidth="1"/>
    <col min="3842" max="3842" width="6" style="36" customWidth="1"/>
    <col min="3843" max="3843" width="23.5703125" style="36" customWidth="1"/>
    <col min="3844" max="3844" width="6" style="36" customWidth="1"/>
    <col min="3845" max="3860" width="5.28515625" style="36" customWidth="1"/>
    <col min="3861" max="3862" width="7.5703125" style="36" customWidth="1"/>
    <col min="3863" max="3871" width="5.28515625" style="36" customWidth="1"/>
    <col min="3872" max="3873" width="5.7109375" style="36" customWidth="1"/>
    <col min="3874" max="3875" width="9.5703125" style="36" customWidth="1"/>
    <col min="3876" max="4096" width="11.42578125" style="36"/>
    <col min="4097" max="4097" width="4.42578125" style="36" customWidth="1"/>
    <col min="4098" max="4098" width="6" style="36" customWidth="1"/>
    <col min="4099" max="4099" width="23.5703125" style="36" customWidth="1"/>
    <col min="4100" max="4100" width="6" style="36" customWidth="1"/>
    <col min="4101" max="4116" width="5.28515625" style="36" customWidth="1"/>
    <col min="4117" max="4118" width="7.5703125" style="36" customWidth="1"/>
    <col min="4119" max="4127" width="5.28515625" style="36" customWidth="1"/>
    <col min="4128" max="4129" width="5.7109375" style="36" customWidth="1"/>
    <col min="4130" max="4131" width="9.5703125" style="36" customWidth="1"/>
    <col min="4132" max="4352" width="11.42578125" style="36"/>
    <col min="4353" max="4353" width="4.42578125" style="36" customWidth="1"/>
    <col min="4354" max="4354" width="6" style="36" customWidth="1"/>
    <col min="4355" max="4355" width="23.5703125" style="36" customWidth="1"/>
    <col min="4356" max="4356" width="6" style="36" customWidth="1"/>
    <col min="4357" max="4372" width="5.28515625" style="36" customWidth="1"/>
    <col min="4373" max="4374" width="7.5703125" style="36" customWidth="1"/>
    <col min="4375" max="4383" width="5.28515625" style="36" customWidth="1"/>
    <col min="4384" max="4385" width="5.7109375" style="36" customWidth="1"/>
    <col min="4386" max="4387" width="9.5703125" style="36" customWidth="1"/>
    <col min="4388" max="4608" width="11.42578125" style="36"/>
    <col min="4609" max="4609" width="4.42578125" style="36" customWidth="1"/>
    <col min="4610" max="4610" width="6" style="36" customWidth="1"/>
    <col min="4611" max="4611" width="23.5703125" style="36" customWidth="1"/>
    <col min="4612" max="4612" width="6" style="36" customWidth="1"/>
    <col min="4613" max="4628" width="5.28515625" style="36" customWidth="1"/>
    <col min="4629" max="4630" width="7.5703125" style="36" customWidth="1"/>
    <col min="4631" max="4639" width="5.28515625" style="36" customWidth="1"/>
    <col min="4640" max="4641" width="5.7109375" style="36" customWidth="1"/>
    <col min="4642" max="4643" width="9.5703125" style="36" customWidth="1"/>
    <col min="4644" max="4864" width="11.42578125" style="36"/>
    <col min="4865" max="4865" width="4.42578125" style="36" customWidth="1"/>
    <col min="4866" max="4866" width="6" style="36" customWidth="1"/>
    <col min="4867" max="4867" width="23.5703125" style="36" customWidth="1"/>
    <col min="4868" max="4868" width="6" style="36" customWidth="1"/>
    <col min="4869" max="4884" width="5.28515625" style="36" customWidth="1"/>
    <col min="4885" max="4886" width="7.5703125" style="36" customWidth="1"/>
    <col min="4887" max="4895" width="5.28515625" style="36" customWidth="1"/>
    <col min="4896" max="4897" width="5.7109375" style="36" customWidth="1"/>
    <col min="4898" max="4899" width="9.5703125" style="36" customWidth="1"/>
    <col min="4900" max="5120" width="11.42578125" style="36"/>
    <col min="5121" max="5121" width="4.42578125" style="36" customWidth="1"/>
    <col min="5122" max="5122" width="6" style="36" customWidth="1"/>
    <col min="5123" max="5123" width="23.5703125" style="36" customWidth="1"/>
    <col min="5124" max="5124" width="6" style="36" customWidth="1"/>
    <col min="5125" max="5140" width="5.28515625" style="36" customWidth="1"/>
    <col min="5141" max="5142" width="7.5703125" style="36" customWidth="1"/>
    <col min="5143" max="5151" width="5.28515625" style="36" customWidth="1"/>
    <col min="5152" max="5153" width="5.7109375" style="36" customWidth="1"/>
    <col min="5154" max="5155" width="9.5703125" style="36" customWidth="1"/>
    <col min="5156" max="5376" width="11.42578125" style="36"/>
    <col min="5377" max="5377" width="4.42578125" style="36" customWidth="1"/>
    <col min="5378" max="5378" width="6" style="36" customWidth="1"/>
    <col min="5379" max="5379" width="23.5703125" style="36" customWidth="1"/>
    <col min="5380" max="5380" width="6" style="36" customWidth="1"/>
    <col min="5381" max="5396" width="5.28515625" style="36" customWidth="1"/>
    <col min="5397" max="5398" width="7.5703125" style="36" customWidth="1"/>
    <col min="5399" max="5407" width="5.28515625" style="36" customWidth="1"/>
    <col min="5408" max="5409" width="5.7109375" style="36" customWidth="1"/>
    <col min="5410" max="5411" width="9.5703125" style="36" customWidth="1"/>
    <col min="5412" max="5632" width="11.42578125" style="36"/>
    <col min="5633" max="5633" width="4.42578125" style="36" customWidth="1"/>
    <col min="5634" max="5634" width="6" style="36" customWidth="1"/>
    <col min="5635" max="5635" width="23.5703125" style="36" customWidth="1"/>
    <col min="5636" max="5636" width="6" style="36" customWidth="1"/>
    <col min="5637" max="5652" width="5.28515625" style="36" customWidth="1"/>
    <col min="5653" max="5654" width="7.5703125" style="36" customWidth="1"/>
    <col min="5655" max="5663" width="5.28515625" style="36" customWidth="1"/>
    <col min="5664" max="5665" width="5.7109375" style="36" customWidth="1"/>
    <col min="5666" max="5667" width="9.5703125" style="36" customWidth="1"/>
    <col min="5668" max="5888" width="11.42578125" style="36"/>
    <col min="5889" max="5889" width="4.42578125" style="36" customWidth="1"/>
    <col min="5890" max="5890" width="6" style="36" customWidth="1"/>
    <col min="5891" max="5891" width="23.5703125" style="36" customWidth="1"/>
    <col min="5892" max="5892" width="6" style="36" customWidth="1"/>
    <col min="5893" max="5908" width="5.28515625" style="36" customWidth="1"/>
    <col min="5909" max="5910" width="7.5703125" style="36" customWidth="1"/>
    <col min="5911" max="5919" width="5.28515625" style="36" customWidth="1"/>
    <col min="5920" max="5921" width="5.7109375" style="36" customWidth="1"/>
    <col min="5922" max="5923" width="9.5703125" style="36" customWidth="1"/>
    <col min="5924" max="6144" width="11.42578125" style="36"/>
    <col min="6145" max="6145" width="4.42578125" style="36" customWidth="1"/>
    <col min="6146" max="6146" width="6" style="36" customWidth="1"/>
    <col min="6147" max="6147" width="23.5703125" style="36" customWidth="1"/>
    <col min="6148" max="6148" width="6" style="36" customWidth="1"/>
    <col min="6149" max="6164" width="5.28515625" style="36" customWidth="1"/>
    <col min="6165" max="6166" width="7.5703125" style="36" customWidth="1"/>
    <col min="6167" max="6175" width="5.28515625" style="36" customWidth="1"/>
    <col min="6176" max="6177" width="5.7109375" style="36" customWidth="1"/>
    <col min="6178" max="6179" width="9.5703125" style="36" customWidth="1"/>
    <col min="6180" max="6400" width="11.42578125" style="36"/>
    <col min="6401" max="6401" width="4.42578125" style="36" customWidth="1"/>
    <col min="6402" max="6402" width="6" style="36" customWidth="1"/>
    <col min="6403" max="6403" width="23.5703125" style="36" customWidth="1"/>
    <col min="6404" max="6404" width="6" style="36" customWidth="1"/>
    <col min="6405" max="6420" width="5.28515625" style="36" customWidth="1"/>
    <col min="6421" max="6422" width="7.5703125" style="36" customWidth="1"/>
    <col min="6423" max="6431" width="5.28515625" style="36" customWidth="1"/>
    <col min="6432" max="6433" width="5.7109375" style="36" customWidth="1"/>
    <col min="6434" max="6435" width="9.5703125" style="36" customWidth="1"/>
    <col min="6436" max="6656" width="11.42578125" style="36"/>
    <col min="6657" max="6657" width="4.42578125" style="36" customWidth="1"/>
    <col min="6658" max="6658" width="6" style="36" customWidth="1"/>
    <col min="6659" max="6659" width="23.5703125" style="36" customWidth="1"/>
    <col min="6660" max="6660" width="6" style="36" customWidth="1"/>
    <col min="6661" max="6676" width="5.28515625" style="36" customWidth="1"/>
    <col min="6677" max="6678" width="7.5703125" style="36" customWidth="1"/>
    <col min="6679" max="6687" width="5.28515625" style="36" customWidth="1"/>
    <col min="6688" max="6689" width="5.7109375" style="36" customWidth="1"/>
    <col min="6690" max="6691" width="9.5703125" style="36" customWidth="1"/>
    <col min="6692" max="6912" width="11.42578125" style="36"/>
    <col min="6913" max="6913" width="4.42578125" style="36" customWidth="1"/>
    <col min="6914" max="6914" width="6" style="36" customWidth="1"/>
    <col min="6915" max="6915" width="23.5703125" style="36" customWidth="1"/>
    <col min="6916" max="6916" width="6" style="36" customWidth="1"/>
    <col min="6917" max="6932" width="5.28515625" style="36" customWidth="1"/>
    <col min="6933" max="6934" width="7.5703125" style="36" customWidth="1"/>
    <col min="6935" max="6943" width="5.28515625" style="36" customWidth="1"/>
    <col min="6944" max="6945" width="5.7109375" style="36" customWidth="1"/>
    <col min="6946" max="6947" width="9.5703125" style="36" customWidth="1"/>
    <col min="6948" max="7168" width="11.42578125" style="36"/>
    <col min="7169" max="7169" width="4.42578125" style="36" customWidth="1"/>
    <col min="7170" max="7170" width="6" style="36" customWidth="1"/>
    <col min="7171" max="7171" width="23.5703125" style="36" customWidth="1"/>
    <col min="7172" max="7172" width="6" style="36" customWidth="1"/>
    <col min="7173" max="7188" width="5.28515625" style="36" customWidth="1"/>
    <col min="7189" max="7190" width="7.5703125" style="36" customWidth="1"/>
    <col min="7191" max="7199" width="5.28515625" style="36" customWidth="1"/>
    <col min="7200" max="7201" width="5.7109375" style="36" customWidth="1"/>
    <col min="7202" max="7203" width="9.5703125" style="36" customWidth="1"/>
    <col min="7204" max="7424" width="11.42578125" style="36"/>
    <col min="7425" max="7425" width="4.42578125" style="36" customWidth="1"/>
    <col min="7426" max="7426" width="6" style="36" customWidth="1"/>
    <col min="7427" max="7427" width="23.5703125" style="36" customWidth="1"/>
    <col min="7428" max="7428" width="6" style="36" customWidth="1"/>
    <col min="7429" max="7444" width="5.28515625" style="36" customWidth="1"/>
    <col min="7445" max="7446" width="7.5703125" style="36" customWidth="1"/>
    <col min="7447" max="7455" width="5.28515625" style="36" customWidth="1"/>
    <col min="7456" max="7457" width="5.7109375" style="36" customWidth="1"/>
    <col min="7458" max="7459" width="9.5703125" style="36" customWidth="1"/>
    <col min="7460" max="7680" width="11.42578125" style="36"/>
    <col min="7681" max="7681" width="4.42578125" style="36" customWidth="1"/>
    <col min="7682" max="7682" width="6" style="36" customWidth="1"/>
    <col min="7683" max="7683" width="23.5703125" style="36" customWidth="1"/>
    <col min="7684" max="7684" width="6" style="36" customWidth="1"/>
    <col min="7685" max="7700" width="5.28515625" style="36" customWidth="1"/>
    <col min="7701" max="7702" width="7.5703125" style="36" customWidth="1"/>
    <col min="7703" max="7711" width="5.28515625" style="36" customWidth="1"/>
    <col min="7712" max="7713" width="5.7109375" style="36" customWidth="1"/>
    <col min="7714" max="7715" width="9.5703125" style="36" customWidth="1"/>
    <col min="7716" max="7936" width="11.42578125" style="36"/>
    <col min="7937" max="7937" width="4.42578125" style="36" customWidth="1"/>
    <col min="7938" max="7938" width="6" style="36" customWidth="1"/>
    <col min="7939" max="7939" width="23.5703125" style="36" customWidth="1"/>
    <col min="7940" max="7940" width="6" style="36" customWidth="1"/>
    <col min="7941" max="7956" width="5.28515625" style="36" customWidth="1"/>
    <col min="7957" max="7958" width="7.5703125" style="36" customWidth="1"/>
    <col min="7959" max="7967" width="5.28515625" style="36" customWidth="1"/>
    <col min="7968" max="7969" width="5.7109375" style="36" customWidth="1"/>
    <col min="7970" max="7971" width="9.5703125" style="36" customWidth="1"/>
    <col min="7972" max="8192" width="11.42578125" style="36"/>
    <col min="8193" max="8193" width="4.42578125" style="36" customWidth="1"/>
    <col min="8194" max="8194" width="6" style="36" customWidth="1"/>
    <col min="8195" max="8195" width="23.5703125" style="36" customWidth="1"/>
    <col min="8196" max="8196" width="6" style="36" customWidth="1"/>
    <col min="8197" max="8212" width="5.28515625" style="36" customWidth="1"/>
    <col min="8213" max="8214" width="7.5703125" style="36" customWidth="1"/>
    <col min="8215" max="8223" width="5.28515625" style="36" customWidth="1"/>
    <col min="8224" max="8225" width="5.7109375" style="36" customWidth="1"/>
    <col min="8226" max="8227" width="9.5703125" style="36" customWidth="1"/>
    <col min="8228" max="8448" width="11.42578125" style="36"/>
    <col min="8449" max="8449" width="4.42578125" style="36" customWidth="1"/>
    <col min="8450" max="8450" width="6" style="36" customWidth="1"/>
    <col min="8451" max="8451" width="23.5703125" style="36" customWidth="1"/>
    <col min="8452" max="8452" width="6" style="36" customWidth="1"/>
    <col min="8453" max="8468" width="5.28515625" style="36" customWidth="1"/>
    <col min="8469" max="8470" width="7.5703125" style="36" customWidth="1"/>
    <col min="8471" max="8479" width="5.28515625" style="36" customWidth="1"/>
    <col min="8480" max="8481" width="5.7109375" style="36" customWidth="1"/>
    <col min="8482" max="8483" width="9.5703125" style="36" customWidth="1"/>
    <col min="8484" max="8704" width="11.42578125" style="36"/>
    <col min="8705" max="8705" width="4.42578125" style="36" customWidth="1"/>
    <col min="8706" max="8706" width="6" style="36" customWidth="1"/>
    <col min="8707" max="8707" width="23.5703125" style="36" customWidth="1"/>
    <col min="8708" max="8708" width="6" style="36" customWidth="1"/>
    <col min="8709" max="8724" width="5.28515625" style="36" customWidth="1"/>
    <col min="8725" max="8726" width="7.5703125" style="36" customWidth="1"/>
    <col min="8727" max="8735" width="5.28515625" style="36" customWidth="1"/>
    <col min="8736" max="8737" width="5.7109375" style="36" customWidth="1"/>
    <col min="8738" max="8739" width="9.5703125" style="36" customWidth="1"/>
    <col min="8740" max="8960" width="11.42578125" style="36"/>
    <col min="8961" max="8961" width="4.42578125" style="36" customWidth="1"/>
    <col min="8962" max="8962" width="6" style="36" customWidth="1"/>
    <col min="8963" max="8963" width="23.5703125" style="36" customWidth="1"/>
    <col min="8964" max="8964" width="6" style="36" customWidth="1"/>
    <col min="8965" max="8980" width="5.28515625" style="36" customWidth="1"/>
    <col min="8981" max="8982" width="7.5703125" style="36" customWidth="1"/>
    <col min="8983" max="8991" width="5.28515625" style="36" customWidth="1"/>
    <col min="8992" max="8993" width="5.7109375" style="36" customWidth="1"/>
    <col min="8994" max="8995" width="9.5703125" style="36" customWidth="1"/>
    <col min="8996" max="9216" width="11.42578125" style="36"/>
    <col min="9217" max="9217" width="4.42578125" style="36" customWidth="1"/>
    <col min="9218" max="9218" width="6" style="36" customWidth="1"/>
    <col min="9219" max="9219" width="23.5703125" style="36" customWidth="1"/>
    <col min="9220" max="9220" width="6" style="36" customWidth="1"/>
    <col min="9221" max="9236" width="5.28515625" style="36" customWidth="1"/>
    <col min="9237" max="9238" width="7.5703125" style="36" customWidth="1"/>
    <col min="9239" max="9247" width="5.28515625" style="36" customWidth="1"/>
    <col min="9248" max="9249" width="5.7109375" style="36" customWidth="1"/>
    <col min="9250" max="9251" width="9.5703125" style="36" customWidth="1"/>
    <col min="9252" max="9472" width="11.42578125" style="36"/>
    <col min="9473" max="9473" width="4.42578125" style="36" customWidth="1"/>
    <col min="9474" max="9474" width="6" style="36" customWidth="1"/>
    <col min="9475" max="9475" width="23.5703125" style="36" customWidth="1"/>
    <col min="9476" max="9476" width="6" style="36" customWidth="1"/>
    <col min="9477" max="9492" width="5.28515625" style="36" customWidth="1"/>
    <col min="9493" max="9494" width="7.5703125" style="36" customWidth="1"/>
    <col min="9495" max="9503" width="5.28515625" style="36" customWidth="1"/>
    <col min="9504" max="9505" width="5.7109375" style="36" customWidth="1"/>
    <col min="9506" max="9507" width="9.5703125" style="36" customWidth="1"/>
    <col min="9508" max="9728" width="11.42578125" style="36"/>
    <col min="9729" max="9729" width="4.42578125" style="36" customWidth="1"/>
    <col min="9730" max="9730" width="6" style="36" customWidth="1"/>
    <col min="9731" max="9731" width="23.5703125" style="36" customWidth="1"/>
    <col min="9732" max="9732" width="6" style="36" customWidth="1"/>
    <col min="9733" max="9748" width="5.28515625" style="36" customWidth="1"/>
    <col min="9749" max="9750" width="7.5703125" style="36" customWidth="1"/>
    <col min="9751" max="9759" width="5.28515625" style="36" customWidth="1"/>
    <col min="9760" max="9761" width="5.7109375" style="36" customWidth="1"/>
    <col min="9762" max="9763" width="9.5703125" style="36" customWidth="1"/>
    <col min="9764" max="9984" width="11.42578125" style="36"/>
    <col min="9985" max="9985" width="4.42578125" style="36" customWidth="1"/>
    <col min="9986" max="9986" width="6" style="36" customWidth="1"/>
    <col min="9987" max="9987" width="23.5703125" style="36" customWidth="1"/>
    <col min="9988" max="9988" width="6" style="36" customWidth="1"/>
    <col min="9989" max="10004" width="5.28515625" style="36" customWidth="1"/>
    <col min="10005" max="10006" width="7.5703125" style="36" customWidth="1"/>
    <col min="10007" max="10015" width="5.28515625" style="36" customWidth="1"/>
    <col min="10016" max="10017" width="5.7109375" style="36" customWidth="1"/>
    <col min="10018" max="10019" width="9.5703125" style="36" customWidth="1"/>
    <col min="10020" max="10240" width="11.42578125" style="36"/>
    <col min="10241" max="10241" width="4.42578125" style="36" customWidth="1"/>
    <col min="10242" max="10242" width="6" style="36" customWidth="1"/>
    <col min="10243" max="10243" width="23.5703125" style="36" customWidth="1"/>
    <col min="10244" max="10244" width="6" style="36" customWidth="1"/>
    <col min="10245" max="10260" width="5.28515625" style="36" customWidth="1"/>
    <col min="10261" max="10262" width="7.5703125" style="36" customWidth="1"/>
    <col min="10263" max="10271" width="5.28515625" style="36" customWidth="1"/>
    <col min="10272" max="10273" width="5.7109375" style="36" customWidth="1"/>
    <col min="10274" max="10275" width="9.5703125" style="36" customWidth="1"/>
    <col min="10276" max="10496" width="11.42578125" style="36"/>
    <col min="10497" max="10497" width="4.42578125" style="36" customWidth="1"/>
    <col min="10498" max="10498" width="6" style="36" customWidth="1"/>
    <col min="10499" max="10499" width="23.5703125" style="36" customWidth="1"/>
    <col min="10500" max="10500" width="6" style="36" customWidth="1"/>
    <col min="10501" max="10516" width="5.28515625" style="36" customWidth="1"/>
    <col min="10517" max="10518" width="7.5703125" style="36" customWidth="1"/>
    <col min="10519" max="10527" width="5.28515625" style="36" customWidth="1"/>
    <col min="10528" max="10529" width="5.7109375" style="36" customWidth="1"/>
    <col min="10530" max="10531" width="9.5703125" style="36" customWidth="1"/>
    <col min="10532" max="10752" width="11.42578125" style="36"/>
    <col min="10753" max="10753" width="4.42578125" style="36" customWidth="1"/>
    <col min="10754" max="10754" width="6" style="36" customWidth="1"/>
    <col min="10755" max="10755" width="23.5703125" style="36" customWidth="1"/>
    <col min="10756" max="10756" width="6" style="36" customWidth="1"/>
    <col min="10757" max="10772" width="5.28515625" style="36" customWidth="1"/>
    <col min="10773" max="10774" width="7.5703125" style="36" customWidth="1"/>
    <col min="10775" max="10783" width="5.28515625" style="36" customWidth="1"/>
    <col min="10784" max="10785" width="5.7109375" style="36" customWidth="1"/>
    <col min="10786" max="10787" width="9.5703125" style="36" customWidth="1"/>
    <col min="10788" max="11008" width="11.42578125" style="36"/>
    <col min="11009" max="11009" width="4.42578125" style="36" customWidth="1"/>
    <col min="11010" max="11010" width="6" style="36" customWidth="1"/>
    <col min="11011" max="11011" width="23.5703125" style="36" customWidth="1"/>
    <col min="11012" max="11012" width="6" style="36" customWidth="1"/>
    <col min="11013" max="11028" width="5.28515625" style="36" customWidth="1"/>
    <col min="11029" max="11030" width="7.5703125" style="36" customWidth="1"/>
    <col min="11031" max="11039" width="5.28515625" style="36" customWidth="1"/>
    <col min="11040" max="11041" width="5.7109375" style="36" customWidth="1"/>
    <col min="11042" max="11043" width="9.5703125" style="36" customWidth="1"/>
    <col min="11044" max="11264" width="11.42578125" style="36"/>
    <col min="11265" max="11265" width="4.42578125" style="36" customWidth="1"/>
    <col min="11266" max="11266" width="6" style="36" customWidth="1"/>
    <col min="11267" max="11267" width="23.5703125" style="36" customWidth="1"/>
    <col min="11268" max="11268" width="6" style="36" customWidth="1"/>
    <col min="11269" max="11284" width="5.28515625" style="36" customWidth="1"/>
    <col min="11285" max="11286" width="7.5703125" style="36" customWidth="1"/>
    <col min="11287" max="11295" width="5.28515625" style="36" customWidth="1"/>
    <col min="11296" max="11297" width="5.7109375" style="36" customWidth="1"/>
    <col min="11298" max="11299" width="9.5703125" style="36" customWidth="1"/>
    <col min="11300" max="11520" width="11.42578125" style="36"/>
    <col min="11521" max="11521" width="4.42578125" style="36" customWidth="1"/>
    <col min="11522" max="11522" width="6" style="36" customWidth="1"/>
    <col min="11523" max="11523" width="23.5703125" style="36" customWidth="1"/>
    <col min="11524" max="11524" width="6" style="36" customWidth="1"/>
    <col min="11525" max="11540" width="5.28515625" style="36" customWidth="1"/>
    <col min="11541" max="11542" width="7.5703125" style="36" customWidth="1"/>
    <col min="11543" max="11551" width="5.28515625" style="36" customWidth="1"/>
    <col min="11552" max="11553" width="5.7109375" style="36" customWidth="1"/>
    <col min="11554" max="11555" width="9.5703125" style="36" customWidth="1"/>
    <col min="11556" max="11776" width="11.42578125" style="36"/>
    <col min="11777" max="11777" width="4.42578125" style="36" customWidth="1"/>
    <col min="11778" max="11778" width="6" style="36" customWidth="1"/>
    <col min="11779" max="11779" width="23.5703125" style="36" customWidth="1"/>
    <col min="11780" max="11780" width="6" style="36" customWidth="1"/>
    <col min="11781" max="11796" width="5.28515625" style="36" customWidth="1"/>
    <col min="11797" max="11798" width="7.5703125" style="36" customWidth="1"/>
    <col min="11799" max="11807" width="5.28515625" style="36" customWidth="1"/>
    <col min="11808" max="11809" width="5.7109375" style="36" customWidth="1"/>
    <col min="11810" max="11811" width="9.5703125" style="36" customWidth="1"/>
    <col min="11812" max="12032" width="11.42578125" style="36"/>
    <col min="12033" max="12033" width="4.42578125" style="36" customWidth="1"/>
    <col min="12034" max="12034" width="6" style="36" customWidth="1"/>
    <col min="12035" max="12035" width="23.5703125" style="36" customWidth="1"/>
    <col min="12036" max="12036" width="6" style="36" customWidth="1"/>
    <col min="12037" max="12052" width="5.28515625" style="36" customWidth="1"/>
    <col min="12053" max="12054" width="7.5703125" style="36" customWidth="1"/>
    <col min="12055" max="12063" width="5.28515625" style="36" customWidth="1"/>
    <col min="12064" max="12065" width="5.7109375" style="36" customWidth="1"/>
    <col min="12066" max="12067" width="9.5703125" style="36" customWidth="1"/>
    <col min="12068" max="12288" width="11.42578125" style="36"/>
    <col min="12289" max="12289" width="4.42578125" style="36" customWidth="1"/>
    <col min="12290" max="12290" width="6" style="36" customWidth="1"/>
    <col min="12291" max="12291" width="23.5703125" style="36" customWidth="1"/>
    <col min="12292" max="12292" width="6" style="36" customWidth="1"/>
    <col min="12293" max="12308" width="5.28515625" style="36" customWidth="1"/>
    <col min="12309" max="12310" width="7.5703125" style="36" customWidth="1"/>
    <col min="12311" max="12319" width="5.28515625" style="36" customWidth="1"/>
    <col min="12320" max="12321" width="5.7109375" style="36" customWidth="1"/>
    <col min="12322" max="12323" width="9.5703125" style="36" customWidth="1"/>
    <col min="12324" max="12544" width="11.42578125" style="36"/>
    <col min="12545" max="12545" width="4.42578125" style="36" customWidth="1"/>
    <col min="12546" max="12546" width="6" style="36" customWidth="1"/>
    <col min="12547" max="12547" width="23.5703125" style="36" customWidth="1"/>
    <col min="12548" max="12548" width="6" style="36" customWidth="1"/>
    <col min="12549" max="12564" width="5.28515625" style="36" customWidth="1"/>
    <col min="12565" max="12566" width="7.5703125" style="36" customWidth="1"/>
    <col min="12567" max="12575" width="5.28515625" style="36" customWidth="1"/>
    <col min="12576" max="12577" width="5.7109375" style="36" customWidth="1"/>
    <col min="12578" max="12579" width="9.5703125" style="36" customWidth="1"/>
    <col min="12580" max="12800" width="11.42578125" style="36"/>
    <col min="12801" max="12801" width="4.42578125" style="36" customWidth="1"/>
    <col min="12802" max="12802" width="6" style="36" customWidth="1"/>
    <col min="12803" max="12803" width="23.5703125" style="36" customWidth="1"/>
    <col min="12804" max="12804" width="6" style="36" customWidth="1"/>
    <col min="12805" max="12820" width="5.28515625" style="36" customWidth="1"/>
    <col min="12821" max="12822" width="7.5703125" style="36" customWidth="1"/>
    <col min="12823" max="12831" width="5.28515625" style="36" customWidth="1"/>
    <col min="12832" max="12833" width="5.7109375" style="36" customWidth="1"/>
    <col min="12834" max="12835" width="9.5703125" style="36" customWidth="1"/>
    <col min="12836" max="13056" width="11.42578125" style="36"/>
    <col min="13057" max="13057" width="4.42578125" style="36" customWidth="1"/>
    <col min="13058" max="13058" width="6" style="36" customWidth="1"/>
    <col min="13059" max="13059" width="23.5703125" style="36" customWidth="1"/>
    <col min="13060" max="13060" width="6" style="36" customWidth="1"/>
    <col min="13061" max="13076" width="5.28515625" style="36" customWidth="1"/>
    <col min="13077" max="13078" width="7.5703125" style="36" customWidth="1"/>
    <col min="13079" max="13087" width="5.28515625" style="36" customWidth="1"/>
    <col min="13088" max="13089" width="5.7109375" style="36" customWidth="1"/>
    <col min="13090" max="13091" width="9.5703125" style="36" customWidth="1"/>
    <col min="13092" max="13312" width="11.42578125" style="36"/>
    <col min="13313" max="13313" width="4.42578125" style="36" customWidth="1"/>
    <col min="13314" max="13314" width="6" style="36" customWidth="1"/>
    <col min="13315" max="13315" width="23.5703125" style="36" customWidth="1"/>
    <col min="13316" max="13316" width="6" style="36" customWidth="1"/>
    <col min="13317" max="13332" width="5.28515625" style="36" customWidth="1"/>
    <col min="13333" max="13334" width="7.5703125" style="36" customWidth="1"/>
    <col min="13335" max="13343" width="5.28515625" style="36" customWidth="1"/>
    <col min="13344" max="13345" width="5.7109375" style="36" customWidth="1"/>
    <col min="13346" max="13347" width="9.5703125" style="36" customWidth="1"/>
    <col min="13348" max="13568" width="11.42578125" style="36"/>
    <col min="13569" max="13569" width="4.42578125" style="36" customWidth="1"/>
    <col min="13570" max="13570" width="6" style="36" customWidth="1"/>
    <col min="13571" max="13571" width="23.5703125" style="36" customWidth="1"/>
    <col min="13572" max="13572" width="6" style="36" customWidth="1"/>
    <col min="13573" max="13588" width="5.28515625" style="36" customWidth="1"/>
    <col min="13589" max="13590" width="7.5703125" style="36" customWidth="1"/>
    <col min="13591" max="13599" width="5.28515625" style="36" customWidth="1"/>
    <col min="13600" max="13601" width="5.7109375" style="36" customWidth="1"/>
    <col min="13602" max="13603" width="9.5703125" style="36" customWidth="1"/>
    <col min="13604" max="13824" width="11.42578125" style="36"/>
    <col min="13825" max="13825" width="4.42578125" style="36" customWidth="1"/>
    <col min="13826" max="13826" width="6" style="36" customWidth="1"/>
    <col min="13827" max="13827" width="23.5703125" style="36" customWidth="1"/>
    <col min="13828" max="13828" width="6" style="36" customWidth="1"/>
    <col min="13829" max="13844" width="5.28515625" style="36" customWidth="1"/>
    <col min="13845" max="13846" width="7.5703125" style="36" customWidth="1"/>
    <col min="13847" max="13855" width="5.28515625" style="36" customWidth="1"/>
    <col min="13856" max="13857" width="5.7109375" style="36" customWidth="1"/>
    <col min="13858" max="13859" width="9.5703125" style="36" customWidth="1"/>
    <col min="13860" max="14080" width="11.42578125" style="36"/>
    <col min="14081" max="14081" width="4.42578125" style="36" customWidth="1"/>
    <col min="14082" max="14082" width="6" style="36" customWidth="1"/>
    <col min="14083" max="14083" width="23.5703125" style="36" customWidth="1"/>
    <col min="14084" max="14084" width="6" style="36" customWidth="1"/>
    <col min="14085" max="14100" width="5.28515625" style="36" customWidth="1"/>
    <col min="14101" max="14102" width="7.5703125" style="36" customWidth="1"/>
    <col min="14103" max="14111" width="5.28515625" style="36" customWidth="1"/>
    <col min="14112" max="14113" width="5.7109375" style="36" customWidth="1"/>
    <col min="14114" max="14115" width="9.5703125" style="36" customWidth="1"/>
    <col min="14116" max="14336" width="11.42578125" style="36"/>
    <col min="14337" max="14337" width="4.42578125" style="36" customWidth="1"/>
    <col min="14338" max="14338" width="6" style="36" customWidth="1"/>
    <col min="14339" max="14339" width="23.5703125" style="36" customWidth="1"/>
    <col min="14340" max="14340" width="6" style="36" customWidth="1"/>
    <col min="14341" max="14356" width="5.28515625" style="36" customWidth="1"/>
    <col min="14357" max="14358" width="7.5703125" style="36" customWidth="1"/>
    <col min="14359" max="14367" width="5.28515625" style="36" customWidth="1"/>
    <col min="14368" max="14369" width="5.7109375" style="36" customWidth="1"/>
    <col min="14370" max="14371" width="9.5703125" style="36" customWidth="1"/>
    <col min="14372" max="14592" width="11.42578125" style="36"/>
    <col min="14593" max="14593" width="4.42578125" style="36" customWidth="1"/>
    <col min="14594" max="14594" width="6" style="36" customWidth="1"/>
    <col min="14595" max="14595" width="23.5703125" style="36" customWidth="1"/>
    <col min="14596" max="14596" width="6" style="36" customWidth="1"/>
    <col min="14597" max="14612" width="5.28515625" style="36" customWidth="1"/>
    <col min="14613" max="14614" width="7.5703125" style="36" customWidth="1"/>
    <col min="14615" max="14623" width="5.28515625" style="36" customWidth="1"/>
    <col min="14624" max="14625" width="5.7109375" style="36" customWidth="1"/>
    <col min="14626" max="14627" width="9.5703125" style="36" customWidth="1"/>
    <col min="14628" max="14848" width="11.42578125" style="36"/>
    <col min="14849" max="14849" width="4.42578125" style="36" customWidth="1"/>
    <col min="14850" max="14850" width="6" style="36" customWidth="1"/>
    <col min="14851" max="14851" width="23.5703125" style="36" customWidth="1"/>
    <col min="14852" max="14852" width="6" style="36" customWidth="1"/>
    <col min="14853" max="14868" width="5.28515625" style="36" customWidth="1"/>
    <col min="14869" max="14870" width="7.5703125" style="36" customWidth="1"/>
    <col min="14871" max="14879" width="5.28515625" style="36" customWidth="1"/>
    <col min="14880" max="14881" width="5.7109375" style="36" customWidth="1"/>
    <col min="14882" max="14883" width="9.5703125" style="36" customWidth="1"/>
    <col min="14884" max="15104" width="11.42578125" style="36"/>
    <col min="15105" max="15105" width="4.42578125" style="36" customWidth="1"/>
    <col min="15106" max="15106" width="6" style="36" customWidth="1"/>
    <col min="15107" max="15107" width="23.5703125" style="36" customWidth="1"/>
    <col min="15108" max="15108" width="6" style="36" customWidth="1"/>
    <col min="15109" max="15124" width="5.28515625" style="36" customWidth="1"/>
    <col min="15125" max="15126" width="7.5703125" style="36" customWidth="1"/>
    <col min="15127" max="15135" width="5.28515625" style="36" customWidth="1"/>
    <col min="15136" max="15137" width="5.7109375" style="36" customWidth="1"/>
    <col min="15138" max="15139" width="9.5703125" style="36" customWidth="1"/>
    <col min="15140" max="15360" width="11.42578125" style="36"/>
    <col min="15361" max="15361" width="4.42578125" style="36" customWidth="1"/>
    <col min="15362" max="15362" width="6" style="36" customWidth="1"/>
    <col min="15363" max="15363" width="23.5703125" style="36" customWidth="1"/>
    <col min="15364" max="15364" width="6" style="36" customWidth="1"/>
    <col min="15365" max="15380" width="5.28515625" style="36" customWidth="1"/>
    <col min="15381" max="15382" width="7.5703125" style="36" customWidth="1"/>
    <col min="15383" max="15391" width="5.28515625" style="36" customWidth="1"/>
    <col min="15392" max="15393" width="5.7109375" style="36" customWidth="1"/>
    <col min="15394" max="15395" width="9.5703125" style="36" customWidth="1"/>
    <col min="15396" max="15616" width="11.42578125" style="36"/>
    <col min="15617" max="15617" width="4.42578125" style="36" customWidth="1"/>
    <col min="15618" max="15618" width="6" style="36" customWidth="1"/>
    <col min="15619" max="15619" width="23.5703125" style="36" customWidth="1"/>
    <col min="15620" max="15620" width="6" style="36" customWidth="1"/>
    <col min="15621" max="15636" width="5.28515625" style="36" customWidth="1"/>
    <col min="15637" max="15638" width="7.5703125" style="36" customWidth="1"/>
    <col min="15639" max="15647" width="5.28515625" style="36" customWidth="1"/>
    <col min="15648" max="15649" width="5.7109375" style="36" customWidth="1"/>
    <col min="15650" max="15651" width="9.5703125" style="36" customWidth="1"/>
    <col min="15652" max="15872" width="11.42578125" style="36"/>
    <col min="15873" max="15873" width="4.42578125" style="36" customWidth="1"/>
    <col min="15874" max="15874" width="6" style="36" customWidth="1"/>
    <col min="15875" max="15875" width="23.5703125" style="36" customWidth="1"/>
    <col min="15876" max="15876" width="6" style="36" customWidth="1"/>
    <col min="15877" max="15892" width="5.28515625" style="36" customWidth="1"/>
    <col min="15893" max="15894" width="7.5703125" style="36" customWidth="1"/>
    <col min="15895" max="15903" width="5.28515625" style="36" customWidth="1"/>
    <col min="15904" max="15905" width="5.7109375" style="36" customWidth="1"/>
    <col min="15906" max="15907" width="9.5703125" style="36" customWidth="1"/>
    <col min="15908" max="16128" width="11.42578125" style="36"/>
    <col min="16129" max="16129" width="4.42578125" style="36" customWidth="1"/>
    <col min="16130" max="16130" width="6" style="36" customWidth="1"/>
    <col min="16131" max="16131" width="23.5703125" style="36" customWidth="1"/>
    <col min="16132" max="16132" width="6" style="36" customWidth="1"/>
    <col min="16133" max="16148" width="5.28515625" style="36" customWidth="1"/>
    <col min="16149" max="16150" width="7.5703125" style="36" customWidth="1"/>
    <col min="16151" max="16159" width="5.28515625" style="36" customWidth="1"/>
    <col min="16160" max="16161" width="5.7109375" style="36" customWidth="1"/>
    <col min="16162" max="16163" width="9.5703125" style="36" customWidth="1"/>
    <col min="16164" max="16384" width="11.42578125" style="36"/>
  </cols>
  <sheetData>
    <row r="1" spans="1:35" s="38" customFormat="1" ht="79.5" customHeight="1">
      <c r="F1" s="39"/>
      <c r="G1" s="39"/>
      <c r="AH1" s="79"/>
      <c r="AI1" s="79"/>
    </row>
    <row r="2" spans="1:35" s="38" customFormat="1" ht="25.5" customHeight="1">
      <c r="A2" s="40" t="s">
        <v>21</v>
      </c>
      <c r="B2" s="40"/>
      <c r="C2" s="193" t="str">
        <f>'Fiche de renseignements compéti'!C4</f>
        <v>2018-2019</v>
      </c>
      <c r="D2" s="194"/>
      <c r="E2" s="194"/>
      <c r="F2" s="194"/>
      <c r="G2" s="194"/>
      <c r="H2" s="195"/>
      <c r="I2" s="41"/>
      <c r="J2" s="196" t="s">
        <v>22</v>
      </c>
      <c r="K2" s="196"/>
      <c r="L2" s="80"/>
      <c r="M2" s="197" t="str">
        <f>lieu</f>
        <v>Montluçon</v>
      </c>
      <c r="N2" s="197"/>
      <c r="O2" s="197"/>
      <c r="P2" s="197"/>
      <c r="Q2" s="197"/>
      <c r="R2" s="197"/>
      <c r="S2" s="197"/>
      <c r="T2" s="197"/>
      <c r="U2" s="197"/>
      <c r="V2" s="197"/>
      <c r="AH2" s="79"/>
      <c r="AI2" s="79"/>
    </row>
    <row r="3" spans="1:35" s="38" customFormat="1" ht="21" customHeight="1">
      <c r="A3" s="40" t="s">
        <v>24</v>
      </c>
      <c r="C3" s="193" t="str">
        <f>'Fiche de renseignements compéti'!C6</f>
        <v>2 et 3 février 2019</v>
      </c>
      <c r="D3" s="194"/>
      <c r="E3" s="194"/>
      <c r="F3" s="194"/>
      <c r="G3" s="194"/>
      <c r="H3" s="195"/>
      <c r="I3" s="41"/>
      <c r="J3" s="40" t="s">
        <v>25</v>
      </c>
      <c r="K3" s="81"/>
      <c r="L3" s="80"/>
      <c r="M3" s="193" t="str">
        <f>catégorie</f>
        <v>Coupe des REGIONS masculine</v>
      </c>
      <c r="N3" s="194"/>
      <c r="O3" s="194"/>
      <c r="P3" s="194"/>
      <c r="Q3" s="194"/>
      <c r="R3" s="194"/>
      <c r="S3" s="194"/>
      <c r="T3" s="194"/>
      <c r="U3" s="194"/>
      <c r="V3" s="195"/>
      <c r="AH3" s="79"/>
      <c r="AI3" s="79"/>
    </row>
    <row r="4" spans="1:35" s="38" customFormat="1" ht="18" customHeight="1">
      <c r="B4" s="192" t="s">
        <v>26</v>
      </c>
      <c r="C4" s="192"/>
      <c r="D4" s="192"/>
      <c r="E4" s="82" t="s">
        <v>58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AH4" s="79"/>
      <c r="AI4" s="79"/>
    </row>
    <row r="5" spans="1:35" s="38" customFormat="1" ht="17.25" customHeight="1">
      <c r="B5" s="83"/>
      <c r="C5" s="83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AH5" s="79"/>
      <c r="AI5" s="79"/>
    </row>
    <row r="6" spans="1:35">
      <c r="B6" s="84"/>
      <c r="D6" s="84"/>
      <c r="E6" s="85"/>
      <c r="H6" s="84"/>
      <c r="I6" s="84"/>
      <c r="J6" s="84"/>
      <c r="K6" s="84"/>
      <c r="L6" s="84"/>
      <c r="M6" s="84"/>
      <c r="N6" s="84"/>
      <c r="O6" s="84"/>
    </row>
    <row r="7" spans="1:35" s="38" customFormat="1" ht="30" customHeight="1" thickBot="1">
      <c r="B7" s="79"/>
      <c r="C7" s="40"/>
      <c r="D7" s="86">
        <v>1</v>
      </c>
      <c r="E7" s="86">
        <v>2</v>
      </c>
      <c r="F7" s="86">
        <v>3</v>
      </c>
      <c r="G7" s="86">
        <v>4</v>
      </c>
      <c r="H7" s="86">
        <v>5</v>
      </c>
      <c r="I7" s="86">
        <v>6</v>
      </c>
      <c r="J7" s="87" t="s">
        <v>14</v>
      </c>
      <c r="K7" s="87" t="s">
        <v>15</v>
      </c>
      <c r="L7" s="88" t="s">
        <v>36</v>
      </c>
      <c r="M7" s="88" t="s">
        <v>37</v>
      </c>
      <c r="N7" s="119" t="s">
        <v>48</v>
      </c>
    </row>
    <row r="8" spans="1:35" ht="17.25" thickTop="1" thickBot="1">
      <c r="B8" s="89" t="s">
        <v>38</v>
      </c>
      <c r="C8" s="90" t="s">
        <v>61</v>
      </c>
      <c r="D8" s="91">
        <f>IF(grille!S11="","",IF(grille!S11="f",o,IF(grille!S11="-f",4,IF(grille!S11=0,2,IF(grille!S11&gt;0,4,1)))))</f>
        <v>1</v>
      </c>
      <c r="E8" s="92"/>
      <c r="F8" s="92"/>
      <c r="G8" s="91">
        <f>IF(grille!S18="","",IF(grille!S18="f",o,IF(grille!S18="-f",4,IF(grille!S18=0,2,IF(grille!S18&gt;0,4,1)))))</f>
        <v>1</v>
      </c>
      <c r="H8" s="92"/>
      <c r="I8" s="91">
        <f>IF(grille!S25="","",IF(grille!S25="f",o,IF(grille!S25="-f",4,IF(grille!S25=0,2,IF(grille!S25&gt;0,4,1)))))</f>
        <v>1</v>
      </c>
      <c r="J8" s="93">
        <f>SUM(D8:I8)</f>
        <v>3</v>
      </c>
      <c r="K8" s="94">
        <f>IF(I8="","",RANK(J8,$J$8:$J$11))</f>
        <v>4</v>
      </c>
      <c r="L8" s="95">
        <f>grille!H11+grille!H18+grille!H25</f>
        <v>23</v>
      </c>
      <c r="M8" s="95">
        <f>grille!G11+grille!G18+grille!G25</f>
        <v>0</v>
      </c>
      <c r="N8" s="120">
        <f t="shared" ref="N8:N11" si="0">M8-L8</f>
        <v>-23</v>
      </c>
      <c r="AH8" s="36"/>
      <c r="AI8" s="36"/>
    </row>
    <row r="9" spans="1:35" ht="17.25" thickTop="1" thickBot="1">
      <c r="B9" s="89" t="s">
        <v>39</v>
      </c>
      <c r="C9" s="96" t="s">
        <v>62</v>
      </c>
      <c r="D9" s="91">
        <f>IF(grille!S11="","",IF(grille!S11="f",4,IF(grille!S11="-f",0,IF(grille!S11=0,2,IF(grille!S11&lt;0,4,1)))))</f>
        <v>4</v>
      </c>
      <c r="E9" s="92"/>
      <c r="F9" s="91">
        <f>IF(grille!S17="","",IF(grille!S17="f",o,IF(grille!S17="-f",4,IF(grille!S17=0,2,IF(grille!S17&gt;0,4,1)))))</f>
        <v>1</v>
      </c>
      <c r="G9" s="92"/>
      <c r="H9" s="91">
        <f>IF(grille!S22="","",IF(grille!S22="f",4,IF(grille!S22="-f",0,IF(grille!S22=0,2,IF(grille!S22&gt;0,4,1)))))</f>
        <v>1</v>
      </c>
      <c r="I9" s="92"/>
      <c r="J9" s="93">
        <f>SUM(D9:I9)</f>
        <v>6</v>
      </c>
      <c r="K9" s="94">
        <f>IF(H9="","",RANK(J9,$J$8:$J$11))</f>
        <v>3</v>
      </c>
      <c r="L9" s="95">
        <f>grille!G11+grille!G17+grille!H22</f>
        <v>9</v>
      </c>
      <c r="M9" s="95">
        <f>grille!H11+grille!H17+grille!G22</f>
        <v>12</v>
      </c>
      <c r="N9" s="120">
        <f t="shared" si="0"/>
        <v>3</v>
      </c>
      <c r="AH9" s="36"/>
      <c r="AI9" s="36"/>
    </row>
    <row r="10" spans="1:35" ht="17.25" thickTop="1" thickBot="1">
      <c r="B10" s="89" t="s">
        <v>40</v>
      </c>
      <c r="C10" s="96" t="s">
        <v>63</v>
      </c>
      <c r="D10" s="97"/>
      <c r="E10" s="91">
        <f>IF(grille!S12="","",IF(grille!S12="f",o,IF(grille!S12="-f",4,IF(grille!S12=0,2,IF(grille!S12&gt;0,4,1)))))</f>
        <v>1</v>
      </c>
      <c r="F10" s="91">
        <f>IF(grille!S17="","",IF(grille!S17="f",4,IF(grille!S17="-f",0,IF(grille!S17=0,2,IF(grille!S17&lt;0,4,1)))))</f>
        <v>4</v>
      </c>
      <c r="G10" s="92"/>
      <c r="H10" s="92"/>
      <c r="I10" s="91">
        <f>IF(grille!S25="","",IF(grille!S25="f",4,IF(grille!S25="-f",0,IF(grille!S25=0,2,IF(grille!S25&lt;0,4,1)))))</f>
        <v>4</v>
      </c>
      <c r="J10" s="93">
        <f>SUM(D10:I10)</f>
        <v>9</v>
      </c>
      <c r="K10" s="94">
        <f>IF(I10="","",RANK(J10,$J$8:$J$11))</f>
        <v>2</v>
      </c>
      <c r="L10" s="95">
        <f>grille!H12+grille!H17+grille!G25</f>
        <v>8</v>
      </c>
      <c r="M10" s="95">
        <f>grille!G12+grille!G17+grille!H25</f>
        <v>8</v>
      </c>
      <c r="N10" s="120">
        <f t="shared" si="0"/>
        <v>0</v>
      </c>
      <c r="AH10" s="36"/>
      <c r="AI10" s="36"/>
    </row>
    <row r="11" spans="1:35" ht="17.25" thickTop="1" thickBot="1">
      <c r="B11" s="89" t="s">
        <v>41</v>
      </c>
      <c r="C11" s="96" t="s">
        <v>64</v>
      </c>
      <c r="D11" s="97"/>
      <c r="E11" s="91">
        <f>IF(grille!S12="","",IF(grille!S12="f",4,IF(grille!S12="-f",0,IF(grille!S12=0,2,IF(grille!S12&lt;0,4,1)))))</f>
        <v>4</v>
      </c>
      <c r="F11" s="92"/>
      <c r="G11" s="91">
        <f>IF(grille!S18="","",IF(grille!S18="f",4,IF(grille!S18="-f",0,IF(grille!S18=0,2,IF(grille!S18&lt;0,4,1)))))</f>
        <v>4</v>
      </c>
      <c r="H11" s="91">
        <f>IF(grille!S22="","",IF(grille!S22="f",o,IF(grille!S22="-f",4,IF(grille!S22=0,2,IF(grille!S22&lt;0,4,1)))))</f>
        <v>4</v>
      </c>
      <c r="I11" s="92"/>
      <c r="J11" s="93">
        <f>SUM(D11:I11)</f>
        <v>12</v>
      </c>
      <c r="K11" s="94">
        <f>IF(H11="","",RANK(J11,$J$8:$J$11))</f>
        <v>1</v>
      </c>
      <c r="L11" s="95">
        <f>grille!G12+grille!G18+grille!G22</f>
        <v>4</v>
      </c>
      <c r="M11" s="95">
        <f>grille!H12+grille!H18+grille!H22</f>
        <v>24</v>
      </c>
      <c r="N11" s="120">
        <f t="shared" si="0"/>
        <v>20</v>
      </c>
      <c r="AH11" s="36"/>
      <c r="AI11" s="36"/>
    </row>
    <row r="12" spans="1:35" ht="17.25" customHeight="1">
      <c r="E12" s="98"/>
    </row>
    <row r="13" spans="1:35" s="99" customFormat="1" ht="18">
      <c r="F13" s="100"/>
      <c r="G13" s="100"/>
      <c r="AH13" s="101"/>
      <c r="AI13" s="101"/>
    </row>
    <row r="14" spans="1:35" s="99" customFormat="1" ht="18">
      <c r="A14" s="102"/>
      <c r="B14" s="103"/>
      <c r="C14" s="102"/>
      <c r="D14" s="102"/>
      <c r="E14" s="102"/>
      <c r="F14" s="104"/>
      <c r="G14" s="43"/>
      <c r="H14" s="102"/>
      <c r="I14" s="102"/>
      <c r="J14" s="102"/>
      <c r="K14" s="102"/>
      <c r="L14" s="102"/>
      <c r="M14" s="102"/>
      <c r="N14" s="105"/>
      <c r="V14" s="102"/>
      <c r="W14" s="102"/>
      <c r="X14" s="42"/>
      <c r="Y14" s="102"/>
      <c r="Z14" s="102"/>
      <c r="AA14" s="102"/>
      <c r="AB14" s="102"/>
      <c r="AC14" s="102"/>
      <c r="AD14" s="102"/>
    </row>
    <row r="15" spans="1:35" s="99" customFormat="1" ht="19.5" customHeight="1" thickBot="1">
      <c r="A15" s="102"/>
      <c r="B15" s="36"/>
      <c r="C15" s="101"/>
      <c r="D15" s="101"/>
      <c r="G15" s="42"/>
      <c r="H15" s="102" t="s">
        <v>117</v>
      </c>
      <c r="I15" s="102"/>
      <c r="J15" s="102"/>
      <c r="M15" s="102"/>
      <c r="O15" s="42"/>
      <c r="P15" s="102" t="s">
        <v>118</v>
      </c>
      <c r="Q15" s="102"/>
      <c r="R15" s="102"/>
      <c r="U15" s="102"/>
      <c r="W15" s="42"/>
      <c r="X15" s="102" t="s">
        <v>119</v>
      </c>
      <c r="Y15" s="102"/>
      <c r="Z15" s="102"/>
      <c r="AC15" s="102"/>
      <c r="AD15" s="103"/>
      <c r="AE15" s="102"/>
    </row>
    <row r="16" spans="1:35" s="99" customFormat="1" ht="18">
      <c r="A16" s="102"/>
      <c r="B16" s="36"/>
      <c r="C16" s="36"/>
      <c r="D16" s="36"/>
      <c r="E16" s="104"/>
      <c r="F16" s="105"/>
      <c r="G16" s="106" t="s">
        <v>75</v>
      </c>
      <c r="H16" s="186" t="s">
        <v>64</v>
      </c>
      <c r="I16" s="187"/>
      <c r="J16" s="187"/>
      <c r="K16" s="187"/>
      <c r="L16" s="188"/>
      <c r="M16" s="107">
        <v>2</v>
      </c>
      <c r="N16" s="111"/>
      <c r="O16" s="106" t="s">
        <v>77</v>
      </c>
      <c r="P16" s="186" t="s">
        <v>62</v>
      </c>
      <c r="Q16" s="187"/>
      <c r="R16" s="187"/>
      <c r="S16" s="187"/>
      <c r="T16" s="188"/>
      <c r="U16" s="107">
        <v>5</v>
      </c>
      <c r="V16" s="111"/>
      <c r="W16" s="106" t="s">
        <v>80</v>
      </c>
      <c r="X16" s="142"/>
      <c r="Y16" s="143"/>
      <c r="Z16" s="166" t="s">
        <v>134</v>
      </c>
      <c r="AA16" s="141"/>
      <c r="AB16" s="144"/>
      <c r="AC16" s="107">
        <v>0</v>
      </c>
      <c r="AD16" s="108"/>
      <c r="AE16" s="104"/>
    </row>
    <row r="17" spans="1:35" s="99" customFormat="1" ht="18.75" thickBot="1">
      <c r="A17" s="102"/>
      <c r="B17" s="36"/>
      <c r="C17" s="36"/>
      <c r="D17" s="36"/>
      <c r="E17" s="104"/>
      <c r="F17" s="105"/>
      <c r="G17" s="109" t="s">
        <v>76</v>
      </c>
      <c r="H17" s="189" t="s">
        <v>63</v>
      </c>
      <c r="I17" s="190"/>
      <c r="J17" s="190"/>
      <c r="K17" s="190"/>
      <c r="L17" s="191"/>
      <c r="M17" s="110">
        <v>1</v>
      </c>
      <c r="N17" s="111"/>
      <c r="O17" s="109" t="s">
        <v>73</v>
      </c>
      <c r="P17" s="189" t="s">
        <v>61</v>
      </c>
      <c r="Q17" s="190"/>
      <c r="R17" s="190"/>
      <c r="S17" s="190"/>
      <c r="T17" s="191"/>
      <c r="U17" s="110">
        <v>2</v>
      </c>
      <c r="V17" s="111"/>
      <c r="W17" s="109" t="s">
        <v>59</v>
      </c>
      <c r="X17" s="145"/>
      <c r="Y17" s="147"/>
      <c r="Z17" s="167" t="s">
        <v>64</v>
      </c>
      <c r="AA17" s="140"/>
      <c r="AB17" s="146"/>
      <c r="AC17" s="110" t="s">
        <v>79</v>
      </c>
      <c r="AD17" s="108"/>
      <c r="AE17" s="104"/>
    </row>
    <row r="18" spans="1:35" ht="18">
      <c r="E18" s="101"/>
      <c r="I18" s="198" t="s">
        <v>84</v>
      </c>
      <c r="J18" s="198"/>
      <c r="K18" s="198"/>
      <c r="L18" s="198"/>
      <c r="M18" s="198"/>
      <c r="O18" s="37"/>
      <c r="Q18" s="201" t="s">
        <v>85</v>
      </c>
      <c r="R18" s="201"/>
      <c r="S18" s="201"/>
      <c r="T18" s="201"/>
      <c r="U18" s="201"/>
      <c r="Y18" s="36" t="s">
        <v>83</v>
      </c>
      <c r="AA18" s="117"/>
      <c r="AB18" s="117"/>
      <c r="AC18" s="117"/>
      <c r="AH18" s="36"/>
      <c r="AI18" s="36"/>
    </row>
    <row r="19" spans="1:35">
      <c r="AA19" s="118"/>
      <c r="AB19" s="118"/>
      <c r="AC19" s="118"/>
      <c r="AH19" s="36"/>
      <c r="AI19" s="36"/>
    </row>
    <row r="23" spans="1:35" ht="18.75" thickBot="1">
      <c r="G23" s="42"/>
      <c r="H23" s="102" t="s">
        <v>120</v>
      </c>
      <c r="I23" s="102"/>
      <c r="J23" s="102"/>
      <c r="K23" s="99"/>
      <c r="L23" s="99"/>
      <c r="M23" s="102"/>
      <c r="N23" s="99"/>
      <c r="O23" s="42"/>
      <c r="P23" s="102" t="s">
        <v>121</v>
      </c>
      <c r="Q23" s="102"/>
      <c r="R23" s="102"/>
      <c r="S23" s="99"/>
      <c r="T23" s="99"/>
      <c r="U23" s="102"/>
      <c r="V23" s="103"/>
      <c r="W23" s="102"/>
      <c r="X23" s="42"/>
      <c r="Y23" s="102" t="s">
        <v>122</v>
      </c>
      <c r="Z23" s="102"/>
      <c r="AA23" s="102"/>
      <c r="AB23" s="102"/>
      <c r="AC23" s="99"/>
      <c r="AD23" s="102"/>
    </row>
    <row r="24" spans="1:35" ht="18">
      <c r="G24" s="106" t="s">
        <v>81</v>
      </c>
      <c r="H24" s="186" t="s">
        <v>135</v>
      </c>
      <c r="I24" s="187"/>
      <c r="J24" s="187"/>
      <c r="K24" s="187"/>
      <c r="L24" s="188"/>
      <c r="M24" s="107">
        <v>7</v>
      </c>
      <c r="N24" s="111">
        <v>4</v>
      </c>
      <c r="O24" s="106" t="s">
        <v>99</v>
      </c>
      <c r="P24" s="186" t="s">
        <v>136</v>
      </c>
      <c r="Q24" s="187"/>
      <c r="R24" s="187"/>
      <c r="S24" s="187"/>
      <c r="T24" s="188"/>
      <c r="U24" s="107">
        <v>0</v>
      </c>
      <c r="V24" s="108">
        <v>3</v>
      </c>
      <c r="W24" s="104"/>
      <c r="X24" s="106" t="s">
        <v>80</v>
      </c>
      <c r="Y24" s="186" t="s">
        <v>134</v>
      </c>
      <c r="Z24" s="187"/>
      <c r="AA24" s="187"/>
      <c r="AB24" s="187"/>
      <c r="AC24" s="188"/>
      <c r="AD24" s="107">
        <v>0</v>
      </c>
      <c r="AE24" s="121">
        <v>2</v>
      </c>
      <c r="AG24" s="121"/>
    </row>
    <row r="25" spans="1:35" ht="18.75" thickBot="1">
      <c r="G25" s="109" t="s">
        <v>82</v>
      </c>
      <c r="H25" s="189" t="s">
        <v>136</v>
      </c>
      <c r="I25" s="190"/>
      <c r="J25" s="190"/>
      <c r="K25" s="190"/>
      <c r="L25" s="191"/>
      <c r="M25" s="110">
        <v>1</v>
      </c>
      <c r="N25" s="111"/>
      <c r="O25" s="109" t="s">
        <v>59</v>
      </c>
      <c r="P25" s="189" t="s">
        <v>64</v>
      </c>
      <c r="Q25" s="190"/>
      <c r="R25" s="190"/>
      <c r="S25" s="190"/>
      <c r="T25" s="191"/>
      <c r="U25" s="110" t="s">
        <v>79</v>
      </c>
      <c r="V25" s="108">
        <v>5</v>
      </c>
      <c r="W25" s="104"/>
      <c r="X25" s="109" t="s">
        <v>100</v>
      </c>
      <c r="Y25" s="189" t="s">
        <v>135</v>
      </c>
      <c r="Z25" s="190"/>
      <c r="AA25" s="190"/>
      <c r="AB25" s="190"/>
      <c r="AC25" s="191"/>
      <c r="AD25" s="110">
        <v>3</v>
      </c>
      <c r="AE25" s="121">
        <v>1</v>
      </c>
    </row>
    <row r="26" spans="1:35" ht="18.75" thickBot="1">
      <c r="I26" s="198" t="s">
        <v>46</v>
      </c>
      <c r="J26" s="198"/>
      <c r="K26" s="198"/>
      <c r="L26" s="198"/>
      <c r="M26" s="198"/>
      <c r="S26" s="199" t="s">
        <v>44</v>
      </c>
      <c r="T26" s="199"/>
      <c r="U26" s="199"/>
      <c r="AB26" s="200" t="s">
        <v>45</v>
      </c>
      <c r="AC26" s="200"/>
      <c r="AD26" s="200"/>
    </row>
  </sheetData>
  <mergeCells count="22">
    <mergeCell ref="I26:M26"/>
    <mergeCell ref="S26:U26"/>
    <mergeCell ref="AB26:AD26"/>
    <mergeCell ref="Q18:U18"/>
    <mergeCell ref="H24:L24"/>
    <mergeCell ref="P24:T24"/>
    <mergeCell ref="Y24:AC24"/>
    <mergeCell ref="H25:L25"/>
    <mergeCell ref="P25:T25"/>
    <mergeCell ref="Y25:AC25"/>
    <mergeCell ref="I18:M18"/>
    <mergeCell ref="B4:D4"/>
    <mergeCell ref="C2:H2"/>
    <mergeCell ref="J2:K2"/>
    <mergeCell ref="M2:V2"/>
    <mergeCell ref="C3:H3"/>
    <mergeCell ref="M3:V3"/>
    <mergeCell ref="D5:T5"/>
    <mergeCell ref="H16:L16"/>
    <mergeCell ref="P16:T16"/>
    <mergeCell ref="H17:L17"/>
    <mergeCell ref="P17:T17"/>
  </mergeCells>
  <conditionalFormatting sqref="J7:J11 N6">
    <cfRule type="cellIs" dxfId="3" priority="2" stopIfTrue="1" operator="equal">
      <formula>0</formula>
    </cfRule>
  </conditionalFormatting>
  <conditionalFormatting sqref="P6:S6">
    <cfRule type="cellIs" dxfId="2" priority="1" stopIfTrue="1" operator="equal">
      <formula>0</formula>
    </cfRule>
  </conditionalFormatting>
  <pageMargins left="0.35433070866141736" right="0.27559055118110237" top="0.51181102362204722" bottom="0.86614173228346458" header="0.27559055118110237" footer="0.51181102362204722"/>
  <pageSetup paperSize="9" scale="75" orientation="landscape" r:id="rId1"/>
  <headerFooter alignWithMargins="0">
    <oddHeader xml:space="preserve">&amp;R&amp;"Arial,Gras"&amp;14   </oddHeader>
    <oddFooter>&amp;C&amp;"Arial,Gras"&amp;14&amp;A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A1:AI28"/>
  <sheetViews>
    <sheetView topLeftCell="A4" zoomScale="80" zoomScaleNormal="80" workbookViewId="0">
      <selection activeCell="T21" sqref="T21"/>
    </sheetView>
  </sheetViews>
  <sheetFormatPr baseColWidth="10" defaultRowHeight="15.75"/>
  <cols>
    <col min="1" max="1" width="4.42578125" style="36" customWidth="1"/>
    <col min="2" max="2" width="6.140625" style="36" customWidth="1"/>
    <col min="3" max="3" width="23.5703125" style="36" customWidth="1"/>
    <col min="4" max="4" width="6" style="36" customWidth="1"/>
    <col min="5" max="5" width="5.28515625" style="36" customWidth="1"/>
    <col min="6" max="7" width="5.28515625" style="37" customWidth="1"/>
    <col min="8" max="20" width="5.28515625" style="36" customWidth="1"/>
    <col min="21" max="22" width="7.5703125" style="36" customWidth="1"/>
    <col min="23" max="31" width="5.28515625" style="36" customWidth="1"/>
    <col min="32" max="33" width="5.7109375" style="36" customWidth="1"/>
    <col min="34" max="35" width="9.5703125" style="84" customWidth="1"/>
    <col min="36" max="16384" width="11.42578125" style="36"/>
  </cols>
  <sheetData>
    <row r="1" spans="1:35" s="38" customFormat="1" ht="79.5" customHeight="1">
      <c r="F1" s="128"/>
      <c r="G1" s="128"/>
      <c r="AH1" s="129"/>
      <c r="AI1" s="129"/>
    </row>
    <row r="2" spans="1:35" s="38" customFormat="1" ht="25.5" customHeight="1">
      <c r="A2" s="40" t="s">
        <v>21</v>
      </c>
      <c r="B2" s="40"/>
      <c r="C2" s="193" t="str">
        <f>'Fiche de renseignements compéti'!C4</f>
        <v>2018-2019</v>
      </c>
      <c r="D2" s="194"/>
      <c r="E2" s="194"/>
      <c r="F2" s="194"/>
      <c r="G2" s="194"/>
      <c r="H2" s="195"/>
      <c r="I2" s="41"/>
      <c r="J2" s="196" t="s">
        <v>22</v>
      </c>
      <c r="K2" s="196"/>
      <c r="L2" s="80"/>
      <c r="M2" s="197" t="str">
        <f>lieu</f>
        <v>Montluçon</v>
      </c>
      <c r="N2" s="197"/>
      <c r="O2" s="197"/>
      <c r="P2" s="197"/>
      <c r="Q2" s="197"/>
      <c r="R2" s="197"/>
      <c r="S2" s="197"/>
      <c r="T2" s="197"/>
      <c r="U2" s="197"/>
      <c r="V2" s="197"/>
      <c r="AH2" s="129"/>
      <c r="AI2" s="129"/>
    </row>
    <row r="3" spans="1:35" s="38" customFormat="1" ht="21" customHeight="1">
      <c r="A3" s="40" t="s">
        <v>24</v>
      </c>
      <c r="C3" s="193" t="str">
        <f>'Fiche de renseignements compéti'!C6</f>
        <v>2 et 3 février 2019</v>
      </c>
      <c r="D3" s="194"/>
      <c r="E3" s="194"/>
      <c r="F3" s="194"/>
      <c r="G3" s="194"/>
      <c r="H3" s="195"/>
      <c r="I3" s="41"/>
      <c r="J3" s="40" t="s">
        <v>25</v>
      </c>
      <c r="K3" s="81"/>
      <c r="L3" s="80"/>
      <c r="M3" s="193" t="str">
        <f>catégorie</f>
        <v>Coupe des REGIONS féminine</v>
      </c>
      <c r="N3" s="194"/>
      <c r="O3" s="194"/>
      <c r="P3" s="194"/>
      <c r="Q3" s="194"/>
      <c r="R3" s="194"/>
      <c r="S3" s="194"/>
      <c r="T3" s="194"/>
      <c r="U3" s="194"/>
      <c r="V3" s="195"/>
      <c r="AH3" s="129"/>
      <c r="AI3" s="129"/>
    </row>
    <row r="4" spans="1:35" s="38" customFormat="1" ht="18" customHeight="1">
      <c r="B4" s="192" t="s">
        <v>26</v>
      </c>
      <c r="C4" s="192"/>
      <c r="D4" s="192"/>
      <c r="E4" s="82" t="s">
        <v>58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AH4" s="129"/>
      <c r="AI4" s="129"/>
    </row>
    <row r="5" spans="1:35" s="38" customFormat="1" ht="17.25" customHeight="1">
      <c r="B5" s="127"/>
      <c r="C5" s="127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AH5" s="129"/>
      <c r="AI5" s="129"/>
    </row>
    <row r="6" spans="1:35">
      <c r="B6" s="84"/>
      <c r="D6" s="84"/>
      <c r="E6" s="85"/>
      <c r="H6" s="84"/>
      <c r="I6" s="84"/>
      <c r="J6" s="84"/>
      <c r="K6" s="84"/>
      <c r="L6" s="84"/>
      <c r="M6" s="84"/>
      <c r="N6" s="84"/>
      <c r="O6" s="84"/>
    </row>
    <row r="7" spans="1:35" s="38" customFormat="1" ht="30" customHeight="1" thickBot="1">
      <c r="B7" s="129"/>
      <c r="C7" s="40"/>
      <c r="D7" s="86">
        <v>1</v>
      </c>
      <c r="E7" s="86">
        <v>2</v>
      </c>
      <c r="F7" s="86">
        <v>3</v>
      </c>
      <c r="G7" s="86">
        <v>4</v>
      </c>
      <c r="H7" s="86">
        <v>5</v>
      </c>
      <c r="I7" s="86">
        <v>6</v>
      </c>
      <c r="J7" s="86">
        <v>7</v>
      </c>
      <c r="K7" s="86">
        <v>8</v>
      </c>
      <c r="L7" s="86">
        <v>9</v>
      </c>
      <c r="M7" s="86">
        <v>10</v>
      </c>
      <c r="N7" s="87" t="s">
        <v>14</v>
      </c>
      <c r="O7" s="87" t="s">
        <v>15</v>
      </c>
      <c r="P7" s="88" t="s">
        <v>36</v>
      </c>
      <c r="Q7" s="88" t="s">
        <v>37</v>
      </c>
      <c r="R7" s="119" t="s">
        <v>51</v>
      </c>
    </row>
    <row r="8" spans="1:35" ht="17.25" thickTop="1" thickBot="1">
      <c r="B8" s="89" t="s">
        <v>38</v>
      </c>
      <c r="C8" s="90" t="s">
        <v>65</v>
      </c>
      <c r="D8" s="91">
        <f>IF(grille!$S$9="","",IF(grille!$S$9="F",0,IF(grille!$S$9="-F",4,IF(grille!$S$9=0,2,IF(grille!$S$9&gt;0,4,1)))))</f>
        <v>1</v>
      </c>
      <c r="E8" s="92"/>
      <c r="F8" s="91">
        <f>IF(grille!$S$14="","",IF(grille!$S$14="F",0,IF(grille!$S$14="-F",4,IF(grille!$S$14=0,2,IF(grille!$S$14&gt;0,4,1)))))</f>
        <v>4</v>
      </c>
      <c r="G8" s="92"/>
      <c r="H8" s="91">
        <f>IF(grille!$S$19="","",IF(grille!$S$19="F",0,IF(grille!$S$19="-F",4,IF(grille!$S$19=0,2,IF(grille!$S$19&gt;0,4,1)))))</f>
        <v>4</v>
      </c>
      <c r="I8" s="92"/>
      <c r="J8" s="91">
        <f>IF(grille!$S$23="","",IF(grille!$S$23="F",0,IF(grille!$S$23="-F",4,IF(grille!$S$23=0,2,IF(grille!$S$23&gt;0,4,1)))))</f>
        <v>4</v>
      </c>
      <c r="K8" s="92"/>
      <c r="L8" s="92"/>
      <c r="M8" s="92"/>
      <c r="N8" s="93">
        <f>SUM(D8:M8)</f>
        <v>13</v>
      </c>
      <c r="O8" s="94">
        <f>IF(J8="","",RANK(N8,$N$8:$N$12))</f>
        <v>2</v>
      </c>
      <c r="P8" s="95">
        <f>grille!H9+grille!H14+grille!H19+grille!H23</f>
        <v>7</v>
      </c>
      <c r="Q8" s="95">
        <f>grille!G9+grille!G14+grille!G19+grille!G23</f>
        <v>29</v>
      </c>
      <c r="R8" s="120">
        <f>Q8-P8</f>
        <v>22</v>
      </c>
      <c r="AH8" s="36"/>
      <c r="AI8" s="36"/>
    </row>
    <row r="9" spans="1:35" ht="17.25" thickTop="1" thickBot="1">
      <c r="B9" s="89" t="s">
        <v>39</v>
      </c>
      <c r="C9" s="96" t="s">
        <v>60</v>
      </c>
      <c r="D9" s="91">
        <f>IF(grille!$S$9="","",IF(grille!$S$9="F",4,IF(grille!$S$9="-F",0,IF(grille!$S$9=0,2,IF(grille!$S$9&lt;0,4,1)))))</f>
        <v>4</v>
      </c>
      <c r="E9" s="92"/>
      <c r="F9" s="92"/>
      <c r="G9" s="91">
        <f>IF(grille!$S$15="","",IF(grille!$S$15="F",0,IF(grille!$S$15="-F",4,IF(grille!$S$15=0,2,IF(grille!$S$15&lt;0,4,1)))))</f>
        <v>2</v>
      </c>
      <c r="H9" s="92"/>
      <c r="I9" s="91">
        <f>IF(grille!$S$20="","",IF(grille!$S$20="F",0,IF(grille!$S$20="-F",4,IF(grille!$S$20=0,2,IF(grille!$S$20&lt;0,4,1)))))</f>
        <v>4</v>
      </c>
      <c r="J9" s="92"/>
      <c r="K9" s="92"/>
      <c r="L9" s="91">
        <f>IF(grille!$S$27="","",IF(grille!$S$27="F",0,IF(grille!$S$27="-F",4,IF(grille!$S$27=0,2,IF(grille!$S$27&gt;0,4,1)))))</f>
        <v>4</v>
      </c>
      <c r="M9" s="92"/>
      <c r="N9" s="93">
        <f>SUM(D9:M9)</f>
        <v>14</v>
      </c>
      <c r="O9" s="94">
        <f>IF(L9="","",RANK(N9,$N$8:$N$12))</f>
        <v>1</v>
      </c>
      <c r="P9" s="95">
        <f>grille!G9+grille!G15+grille!G20+grille!H27</f>
        <v>6</v>
      </c>
      <c r="Q9" s="95">
        <f>grille!H9+grille!H15+grille!H20+grille!G27</f>
        <v>29</v>
      </c>
      <c r="R9" s="120">
        <f t="shared" ref="R9:R12" si="0">Q9-P9</f>
        <v>23</v>
      </c>
      <c r="AH9" s="36"/>
      <c r="AI9" s="36"/>
    </row>
    <row r="10" spans="1:35" ht="17.25" thickTop="1" thickBot="1">
      <c r="B10" s="89" t="s">
        <v>40</v>
      </c>
      <c r="C10" s="96" t="s">
        <v>34</v>
      </c>
      <c r="D10" s="97"/>
      <c r="E10" s="91">
        <f>IF(grille!$S$10="","",IF(grille!$S$10="F",0,IF(grille!$S$10="-F",4,IF(grille!$S$10=0,2,IF(grille!$S$10&gt;0,4,1)))))</f>
        <v>4</v>
      </c>
      <c r="F10" s="92"/>
      <c r="G10" s="91">
        <f>IF(grille!$S$15="","",IF(grille!$S$15="F",4,IF(grille!$S$15="-F",0,IF(grille!$S$15=0,2,IF(grille!$S$15&gt;0,4,1)))))</f>
        <v>2</v>
      </c>
      <c r="H10" s="92"/>
      <c r="I10" s="92"/>
      <c r="J10" s="91">
        <f>IF(grille!$S$23="","",IF(grille!$S$23="F",4,IF(grille!$S$23="-F",0,IF(grille!$S$23=0,2,IF(grille!$S$23&lt;0,4,1)))))</f>
        <v>1</v>
      </c>
      <c r="K10" s="92"/>
      <c r="L10" s="92"/>
      <c r="M10" s="91">
        <f>IF(grille!S28="","",IF(grille!S28="F",0,IF(grille!S28="-F",4,IF(grille!S28=0,2,IF(grille!S28&lt;0,4,1)))))</f>
        <v>4</v>
      </c>
      <c r="N10" s="93">
        <f>SUM(D10:M10)</f>
        <v>11</v>
      </c>
      <c r="O10" s="94">
        <f>IF(M10="","",RANK(N10,$N$8:$N$12))</f>
        <v>3</v>
      </c>
      <c r="P10" s="95">
        <f>grille!H10+grille!H15+grille!G23+grille!G28</f>
        <v>8</v>
      </c>
      <c r="Q10" s="95">
        <f>grille!G10+grille!G15+grille!H23+grille!H28</f>
        <v>26</v>
      </c>
      <c r="R10" s="120">
        <f t="shared" si="0"/>
        <v>18</v>
      </c>
      <c r="AH10" s="36"/>
      <c r="AI10" s="36"/>
    </row>
    <row r="11" spans="1:35" ht="17.25" thickTop="1" thickBot="1">
      <c r="B11" s="89" t="s">
        <v>41</v>
      </c>
      <c r="C11" s="96" t="s">
        <v>66</v>
      </c>
      <c r="D11" s="97"/>
      <c r="E11" s="91">
        <f>IF(grille!$S$10="","",IF(grille!$S$10="F",4,IF(grille!$S$10="-F",0,IF(grille!$S$10=0,2,IF(grille!$S$10&lt;0,4,1)))))</f>
        <v>1</v>
      </c>
      <c r="F11" s="92"/>
      <c r="G11" s="92"/>
      <c r="H11" s="91">
        <f>IF(grille!$S$19="","",IF(grille!$S$19="F",0,IF(grille!$S$19="-F",4,IF(grille!$S$19=0,2,IF(grille!$S$19&lt;0,4,1)))))</f>
        <v>1</v>
      </c>
      <c r="I11" s="92"/>
      <c r="J11" s="92"/>
      <c r="K11" s="91">
        <f>IF(grille!$S$24="","",IF(grille!$S$24="F",0,IF(grille!$S$24="-F",4,IF(grille!$S$24=0,2,IF(grille!$S$24&lt;0,4,1)))))</f>
        <v>1</v>
      </c>
      <c r="L11" s="91">
        <f>IF(grille!$S$27="","",IF(grille!$S$27="F",4,IF(grille!$S$27="-F",0,IF(grille!$S$27=0,2,IF(grille!$S$27&lt;0,4,1)))))</f>
        <v>1</v>
      </c>
      <c r="M11" s="92"/>
      <c r="N11" s="93">
        <f>SUM(D11:M11)</f>
        <v>4</v>
      </c>
      <c r="O11" s="94">
        <f>IF(L11="","",RANK(N11,$N$8:$N$12))</f>
        <v>5</v>
      </c>
      <c r="P11" s="95">
        <f>grille!G10+grille!G19+grille!G24+grille!G27</f>
        <v>37</v>
      </c>
      <c r="Q11" s="95">
        <f>grille!H10+grille!H19+grille!H24+grille!H27</f>
        <v>2</v>
      </c>
      <c r="R11" s="120">
        <f t="shared" si="0"/>
        <v>-35</v>
      </c>
      <c r="AH11" s="36"/>
      <c r="AI11" s="36"/>
    </row>
    <row r="12" spans="1:35" ht="17.25" thickTop="1" thickBot="1">
      <c r="B12" s="89" t="s">
        <v>42</v>
      </c>
      <c r="C12" s="96" t="s">
        <v>67</v>
      </c>
      <c r="D12" s="97"/>
      <c r="E12" s="92"/>
      <c r="F12" s="91">
        <f>IF(grille!$S$14="","",IF(grille!$S$14="F",0,IF(grille!$S$14="-F",4,IF(grille!$S$14=0,2,IF(grille!$S$14&lt;0,4,1)))))</f>
        <v>1</v>
      </c>
      <c r="G12" s="92"/>
      <c r="H12" s="92"/>
      <c r="I12" s="91">
        <f>IF(grille!$S$20="","",IF(grille!$S$20="F",4,IF(grille!$S$20="-F",0,IF(grille!$S$20=0,2,IF(grille!$S$20&gt;0,4,1)))))</f>
        <v>1</v>
      </c>
      <c r="J12" s="92"/>
      <c r="K12" s="91">
        <f>IF(grille!$S$24="","",IF(grille!$S$24="F",4,IF(grille!$S$24="-F",0,IF(grille!$S$24=0,2,IF(grille!$S$24&gt;0,4,1)))))</f>
        <v>4</v>
      </c>
      <c r="L12" s="92"/>
      <c r="M12" s="91">
        <f>IF(grille!S28="","",IF(grille!S28="F",4,IF(grille!S28="-F",0,IF(grille!S28=0,2,IF(grille!S28&gt;0,4,1)))))</f>
        <v>1</v>
      </c>
      <c r="N12" s="93">
        <f>SUM(D12:M12)</f>
        <v>7</v>
      </c>
      <c r="O12" s="94">
        <f>IF(M12="","",RANK(N12,$N$8:$N$12))</f>
        <v>4</v>
      </c>
      <c r="P12" s="95">
        <f>grille!G14+grille!H20+grille!H24+grille!H28</f>
        <v>30</v>
      </c>
      <c r="Q12" s="95">
        <f>grille!H14+grille!G20+grille!G24+grille!G28</f>
        <v>2</v>
      </c>
      <c r="R12" s="120">
        <f t="shared" si="0"/>
        <v>-28</v>
      </c>
      <c r="AH12" s="36"/>
      <c r="AI12" s="36"/>
    </row>
    <row r="13" spans="1:35" ht="17.25" customHeight="1">
      <c r="E13" s="98"/>
    </row>
    <row r="14" spans="1:35" s="99" customFormat="1" ht="18">
      <c r="F14" s="100"/>
      <c r="G14" s="100"/>
      <c r="AH14" s="101"/>
      <c r="AI14" s="101"/>
    </row>
    <row r="15" spans="1:35" s="99" customFormat="1" ht="18.75" thickBot="1">
      <c r="A15" s="102"/>
      <c r="B15" s="103"/>
      <c r="C15" s="102"/>
      <c r="E15" s="42"/>
      <c r="F15" s="102" t="s">
        <v>114</v>
      </c>
      <c r="G15" s="102"/>
      <c r="H15" s="102"/>
      <c r="K15" s="102"/>
      <c r="M15" s="42"/>
      <c r="N15" s="102" t="s">
        <v>113</v>
      </c>
      <c r="O15" s="102"/>
      <c r="P15" s="102"/>
      <c r="S15" s="102"/>
      <c r="U15" s="42"/>
      <c r="V15" s="102" t="s">
        <v>115</v>
      </c>
      <c r="W15" s="102"/>
      <c r="X15" s="102"/>
      <c r="AA15" s="102"/>
      <c r="AB15" s="103"/>
      <c r="AC15" s="102"/>
    </row>
    <row r="16" spans="1:35" ht="18">
      <c r="D16" s="105"/>
      <c r="E16" s="106" t="s">
        <v>73</v>
      </c>
      <c r="F16" s="186" t="s">
        <v>127</v>
      </c>
      <c r="G16" s="187"/>
      <c r="H16" s="187"/>
      <c r="I16" s="187"/>
      <c r="J16" s="188"/>
      <c r="K16" s="107">
        <v>8</v>
      </c>
      <c r="L16" s="111"/>
      <c r="M16" s="106" t="s">
        <v>75</v>
      </c>
      <c r="N16" s="186" t="s">
        <v>60</v>
      </c>
      <c r="O16" s="187"/>
      <c r="P16" s="187"/>
      <c r="Q16" s="187"/>
      <c r="R16" s="188"/>
      <c r="S16" s="107">
        <v>8</v>
      </c>
      <c r="T16" s="111"/>
      <c r="U16" s="106" t="s">
        <v>76</v>
      </c>
      <c r="V16" s="138"/>
      <c r="W16" s="164" t="s">
        <v>65</v>
      </c>
      <c r="X16" s="122"/>
      <c r="Y16" s="122"/>
      <c r="Z16" s="123"/>
      <c r="AA16" s="107">
        <v>4</v>
      </c>
      <c r="AB16" s="108"/>
      <c r="AC16" s="104"/>
      <c r="AD16" s="99"/>
      <c r="AH16" s="36"/>
      <c r="AI16" s="36"/>
    </row>
    <row r="17" spans="4:35" ht="18.75" thickBot="1">
      <c r="D17" s="105"/>
      <c r="E17" s="109" t="s">
        <v>74</v>
      </c>
      <c r="F17" s="189" t="s">
        <v>66</v>
      </c>
      <c r="G17" s="190"/>
      <c r="H17" s="190"/>
      <c r="I17" s="190"/>
      <c r="J17" s="191"/>
      <c r="K17" s="110">
        <v>0</v>
      </c>
      <c r="L17" s="111">
        <v>5</v>
      </c>
      <c r="M17" s="109" t="s">
        <v>102</v>
      </c>
      <c r="N17" s="189" t="s">
        <v>67</v>
      </c>
      <c r="O17" s="190"/>
      <c r="P17" s="190"/>
      <c r="Q17" s="190"/>
      <c r="R17" s="191"/>
      <c r="S17" s="110">
        <v>0</v>
      </c>
      <c r="T17" s="111"/>
      <c r="U17" s="109" t="s">
        <v>77</v>
      </c>
      <c r="V17" s="124"/>
      <c r="W17" s="139"/>
      <c r="X17" s="165" t="s">
        <v>34</v>
      </c>
      <c r="Y17" s="125"/>
      <c r="Z17" s="126"/>
      <c r="AA17" s="110">
        <v>3</v>
      </c>
      <c r="AB17" s="108"/>
      <c r="AC17" s="104"/>
      <c r="AD17" s="99"/>
      <c r="AH17" s="36"/>
      <c r="AI17" s="36"/>
    </row>
    <row r="18" spans="4:35" ht="18">
      <c r="D18" s="37"/>
      <c r="E18" s="37"/>
      <c r="F18" s="36"/>
      <c r="G18" s="198"/>
      <c r="H18" s="198"/>
      <c r="I18" s="198"/>
      <c r="J18" s="198"/>
      <c r="K18" s="198"/>
      <c r="M18" s="37"/>
      <c r="O18" s="198" t="s">
        <v>46</v>
      </c>
      <c r="P18" s="198"/>
      <c r="Q18" s="198"/>
      <c r="R18" s="198"/>
      <c r="S18" s="198"/>
      <c r="W18" s="36" t="s">
        <v>47</v>
      </c>
      <c r="Y18" s="130"/>
      <c r="Z18" s="130"/>
      <c r="AA18" s="130"/>
      <c r="AH18" s="36"/>
      <c r="AI18" s="36"/>
    </row>
    <row r="19" spans="4:35">
      <c r="D19" s="37"/>
      <c r="E19" s="37"/>
      <c r="F19" s="36"/>
      <c r="G19" s="36"/>
      <c r="Y19" s="118"/>
      <c r="Z19" s="118"/>
      <c r="AA19" s="118"/>
      <c r="AF19" s="84"/>
      <c r="AG19" s="84"/>
      <c r="AH19" s="36"/>
      <c r="AI19" s="36"/>
    </row>
    <row r="20" spans="4:35">
      <c r="D20" s="37"/>
      <c r="E20" s="37"/>
      <c r="F20" s="36"/>
      <c r="G20" s="36"/>
      <c r="AF20" s="84"/>
      <c r="AG20" s="84"/>
      <c r="AH20" s="36"/>
      <c r="AI20" s="36"/>
    </row>
    <row r="21" spans="4:35">
      <c r="D21" s="37"/>
      <c r="E21" s="37"/>
      <c r="F21" s="36"/>
      <c r="G21" s="36"/>
      <c r="AF21" s="84"/>
      <c r="AG21" s="84"/>
      <c r="AH21" s="36"/>
      <c r="AI21" s="36"/>
    </row>
    <row r="22" spans="4:35">
      <c r="D22" s="37"/>
      <c r="AF22" s="84"/>
      <c r="AG22" s="84"/>
      <c r="AH22" s="36"/>
      <c r="AI22" s="36"/>
    </row>
    <row r="23" spans="4:35" ht="18.75" thickBot="1">
      <c r="D23" s="37"/>
      <c r="L23" s="99"/>
      <c r="M23" s="42"/>
      <c r="N23" s="102" t="s">
        <v>116</v>
      </c>
      <c r="O23" s="102"/>
      <c r="P23" s="102"/>
      <c r="Q23" s="99"/>
      <c r="R23" s="99"/>
      <c r="S23" s="102"/>
      <c r="T23" s="103"/>
      <c r="U23" s="102"/>
      <c r="V23" s="132"/>
      <c r="W23" s="133" t="s">
        <v>72</v>
      </c>
      <c r="X23" s="133"/>
      <c r="Y23" s="133"/>
      <c r="Z23" s="133"/>
      <c r="AA23" s="134"/>
      <c r="AB23" s="133"/>
      <c r="AF23" s="84"/>
      <c r="AG23" s="84"/>
      <c r="AH23" s="36"/>
      <c r="AI23" s="36"/>
    </row>
    <row r="24" spans="4:35" ht="18">
      <c r="D24" s="37"/>
      <c r="L24" s="111"/>
      <c r="M24" s="106" t="s">
        <v>103</v>
      </c>
      <c r="N24" s="186" t="s">
        <v>67</v>
      </c>
      <c r="O24" s="187"/>
      <c r="P24" s="187"/>
      <c r="Q24" s="187"/>
      <c r="R24" s="188"/>
      <c r="S24" s="107">
        <v>0</v>
      </c>
      <c r="T24" s="108">
        <v>4</v>
      </c>
      <c r="U24" s="104"/>
      <c r="V24" s="106" t="s">
        <v>105</v>
      </c>
      <c r="W24" s="186" t="s">
        <v>60</v>
      </c>
      <c r="X24" s="187"/>
      <c r="Y24" s="187"/>
      <c r="Z24" s="187"/>
      <c r="AA24" s="188"/>
      <c r="AB24" s="107">
        <v>6</v>
      </c>
      <c r="AC24" s="121">
        <v>1</v>
      </c>
      <c r="AE24" s="121"/>
      <c r="AF24" s="84"/>
      <c r="AG24" s="84"/>
      <c r="AH24" s="36"/>
      <c r="AI24" s="36"/>
    </row>
    <row r="25" spans="4:35" ht="18.75" thickBot="1">
      <c r="D25" s="37"/>
      <c r="L25" s="111"/>
      <c r="M25" s="109" t="s">
        <v>104</v>
      </c>
      <c r="N25" s="189" t="s">
        <v>34</v>
      </c>
      <c r="O25" s="190"/>
      <c r="P25" s="190"/>
      <c r="Q25" s="190"/>
      <c r="R25" s="191"/>
      <c r="S25" s="110">
        <v>3</v>
      </c>
      <c r="T25" s="108">
        <v>3</v>
      </c>
      <c r="U25" s="104"/>
      <c r="V25" s="109" t="s">
        <v>106</v>
      </c>
      <c r="W25" s="189" t="s">
        <v>65</v>
      </c>
      <c r="X25" s="190"/>
      <c r="Y25" s="190"/>
      <c r="Z25" s="190"/>
      <c r="AA25" s="191"/>
      <c r="AB25" s="110">
        <v>0</v>
      </c>
      <c r="AC25" s="121">
        <v>2</v>
      </c>
      <c r="AF25" s="84"/>
      <c r="AG25" s="84"/>
      <c r="AH25" s="36"/>
      <c r="AI25" s="36"/>
    </row>
    <row r="26" spans="4:35" ht="18.75" thickBot="1">
      <c r="D26" s="37"/>
      <c r="Q26" s="199" t="s">
        <v>44</v>
      </c>
      <c r="R26" s="199"/>
      <c r="S26" s="199"/>
      <c r="V26" s="98"/>
      <c r="W26" s="98"/>
      <c r="X26" s="98"/>
      <c r="Y26" s="98"/>
      <c r="Z26" s="202" t="s">
        <v>50</v>
      </c>
      <c r="AA26" s="202"/>
      <c r="AB26" s="202"/>
      <c r="AF26" s="84"/>
      <c r="AG26" s="84"/>
      <c r="AH26" s="36"/>
      <c r="AI26" s="36"/>
    </row>
    <row r="27" spans="4:35">
      <c r="D27" s="37"/>
      <c r="AF27" s="84"/>
      <c r="AG27" s="84"/>
      <c r="AH27" s="36"/>
      <c r="AI27" s="36"/>
    </row>
    <row r="28" spans="4:35">
      <c r="D28" s="37"/>
      <c r="AF28" s="84"/>
      <c r="AG28" s="84"/>
      <c r="AH28" s="36"/>
      <c r="AI28" s="36"/>
    </row>
  </sheetData>
  <mergeCells count="19">
    <mergeCell ref="Q26:S26"/>
    <mergeCell ref="Z26:AB26"/>
    <mergeCell ref="N24:R24"/>
    <mergeCell ref="W24:AA24"/>
    <mergeCell ref="N25:R25"/>
    <mergeCell ref="W25:AA25"/>
    <mergeCell ref="F16:J16"/>
    <mergeCell ref="N16:R16"/>
    <mergeCell ref="F17:J17"/>
    <mergeCell ref="N17:R17"/>
    <mergeCell ref="G18:K18"/>
    <mergeCell ref="O18:S18"/>
    <mergeCell ref="D5:T5"/>
    <mergeCell ref="C2:H2"/>
    <mergeCell ref="J2:K2"/>
    <mergeCell ref="M2:V2"/>
    <mergeCell ref="C3:H3"/>
    <mergeCell ref="M3:V3"/>
    <mergeCell ref="B4:D4"/>
  </mergeCells>
  <conditionalFormatting sqref="N6:N12">
    <cfRule type="cellIs" dxfId="1" priority="2" stopIfTrue="1" operator="equal">
      <formula>0</formula>
    </cfRule>
  </conditionalFormatting>
  <conditionalFormatting sqref="P6:S6">
    <cfRule type="cellIs" dxfId="0" priority="1" stopIfTrue="1" operator="equal">
      <formula>0</formula>
    </cfRule>
  </conditionalFormatting>
  <pageMargins left="0.35433070866141736" right="0.27559055118110237" top="0.51181102362204722" bottom="0.86614173228346458" header="0.27559055118110237" footer="0.51181102362204722"/>
  <pageSetup paperSize="9" scale="77" orientation="landscape" r:id="rId1"/>
  <headerFooter alignWithMargins="0">
    <oddHeader xml:space="preserve">&amp;R&amp;"Arial,Gras"&amp;14   </oddHeader>
    <oddFooter>&amp;C&amp;"Arial,Gras"&amp;14&amp;A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24</vt:i4>
      </vt:variant>
    </vt:vector>
  </HeadingPairs>
  <TitlesOfParts>
    <vt:vector size="29" baseType="lpstr">
      <vt:lpstr>Fiche de renseignements compéti</vt:lpstr>
      <vt:lpstr>grille</vt:lpstr>
      <vt:lpstr>Poule masculine</vt:lpstr>
      <vt:lpstr>Poules Féminine</vt:lpstr>
      <vt:lpstr>Feuil2</vt:lpstr>
      <vt:lpstr>_pa1</vt:lpstr>
      <vt:lpstr>_pa5</vt:lpstr>
      <vt:lpstr>_pa9</vt:lpstr>
      <vt:lpstr>_pb10</vt:lpstr>
      <vt:lpstr>_pb2</vt:lpstr>
      <vt:lpstr>_pb6</vt:lpstr>
      <vt:lpstr>_pc11</vt:lpstr>
      <vt:lpstr>_pc3</vt:lpstr>
      <vt:lpstr>_pc7</vt:lpstr>
      <vt:lpstr>_pd12</vt:lpstr>
      <vt:lpstr>_pd4</vt:lpstr>
      <vt:lpstr>_pd8</vt:lpstr>
      <vt:lpstr>catégorie</vt:lpstr>
      <vt:lpstr>date</vt:lpstr>
      <vt:lpstr>durée1</vt:lpstr>
      <vt:lpstr>durée2</vt:lpstr>
      <vt:lpstr>duréematch</vt:lpstr>
      <vt:lpstr>grille!Impression_des_titres</vt:lpstr>
      <vt:lpstr>lieu</vt:lpstr>
      <vt:lpstr>saison</vt:lpstr>
      <vt:lpstr>Temps2</vt:lpstr>
      <vt:lpstr>grille!Zone_d_impression</vt:lpstr>
      <vt:lpstr>'Poule masculine'!Zone_d_impression</vt:lpstr>
      <vt:lpstr>'Poules Féminine'!Zone_d_impression</vt:lpstr>
    </vt:vector>
  </TitlesOfParts>
  <Company>FFESSM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CNHS</dc:creator>
  <cp:lastModifiedBy>Rémy</cp:lastModifiedBy>
  <cp:lastPrinted>2019-02-03T08:39:04Z</cp:lastPrinted>
  <dcterms:created xsi:type="dcterms:W3CDTF">1997-11-08T13:41:57Z</dcterms:created>
  <dcterms:modified xsi:type="dcterms:W3CDTF">2020-10-02T08:02:59Z</dcterms:modified>
</cp:coreProperties>
</file>